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ocuments\Desktop\Current  Projects\A Wayfinding\IMPLEMENTATION - CONSTRUCTION\PROJECT AS A WHOLE\Revised Scope\"/>
    </mc:Choice>
  </mc:AlternateContent>
  <xr:revisionPtr revIDLastSave="0" documentId="13_ncr:1_{53F3BCCE-7E80-44CE-A226-E1CD846CCFE0}" xr6:coauthVersionLast="43" xr6:coauthVersionMax="43" xr10:uidLastSave="{00000000-0000-0000-0000-000000000000}"/>
  <bookViews>
    <workbookView xWindow="-120" yWindow="-120" windowWidth="29040" windowHeight="15840" activeTab="3" xr2:uid="{00000000-000D-0000-FFFF-FFFF00000000}"/>
  </bookViews>
  <sheets>
    <sheet name="1. Budget Summary" sheetId="4" r:id="rId1"/>
    <sheet name="2. PD Scope" sheetId="2" r:id="rId2"/>
    <sheet name="3. DCED Scope" sheetId="1" r:id="rId3"/>
    <sheet name="4. PD &amp; DCED Combined" sheetId="3" r:id="rId4"/>
  </sheets>
  <definedNames>
    <definedName name="_xlnm.Print_Area" localSheetId="3">'4. PD &amp; DCED Combined'!$A$1:$H$294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9" i="4" l="1"/>
  <c r="B18" i="4"/>
  <c r="B22" i="4"/>
  <c r="H30" i="3"/>
  <c r="F15" i="4"/>
  <c r="B283" i="3" l="1"/>
  <c r="G283" i="3" s="1"/>
  <c r="C283" i="3"/>
  <c r="F283" i="3" s="1"/>
  <c r="B281" i="3"/>
  <c r="G281" i="3" s="1"/>
  <c r="C281" i="3"/>
  <c r="F281" i="3" s="1"/>
  <c r="B279" i="3"/>
  <c r="G279" i="3" s="1"/>
  <c r="C279" i="3"/>
  <c r="G286" i="3"/>
  <c r="F286" i="3"/>
  <c r="H286" i="3"/>
  <c r="D148" i="1"/>
  <c r="H186" i="3"/>
  <c r="E294" i="3"/>
  <c r="C148" i="3"/>
  <c r="H148" i="3" s="1"/>
  <c r="F136" i="3"/>
  <c r="F160" i="3"/>
  <c r="F11" i="3"/>
  <c r="F20" i="3"/>
  <c r="F45" i="3"/>
  <c r="F59" i="3"/>
  <c r="F72" i="3"/>
  <c r="F81" i="3"/>
  <c r="F90" i="3"/>
  <c r="F109" i="3"/>
  <c r="F113" i="3"/>
  <c r="F118" i="3"/>
  <c r="F122" i="3"/>
  <c r="F127" i="3"/>
  <c r="F175" i="3"/>
  <c r="F186" i="3"/>
  <c r="F198" i="3"/>
  <c r="F210" i="3"/>
  <c r="F213" i="3"/>
  <c r="F216" i="3"/>
  <c r="F229" i="3"/>
  <c r="F241" i="3"/>
  <c r="F255" i="3"/>
  <c r="F266" i="3"/>
  <c r="G136" i="3"/>
  <c r="G160" i="3"/>
  <c r="G11" i="3"/>
  <c r="G20" i="3"/>
  <c r="G45" i="3"/>
  <c r="G59" i="3"/>
  <c r="G72" i="3"/>
  <c r="G81" i="3"/>
  <c r="G90" i="3"/>
  <c r="G109" i="3"/>
  <c r="G113" i="3"/>
  <c r="G118" i="3"/>
  <c r="G122" i="3"/>
  <c r="G127" i="3"/>
  <c r="G148" i="3"/>
  <c r="G175" i="3"/>
  <c r="G186" i="3"/>
  <c r="G198" i="3"/>
  <c r="G210" i="3"/>
  <c r="G213" i="3"/>
  <c r="G216" i="3"/>
  <c r="G229" i="3"/>
  <c r="G241" i="3"/>
  <c r="G255" i="3"/>
  <c r="G266" i="3"/>
  <c r="D294" i="3"/>
  <c r="H210" i="3"/>
  <c r="H213" i="3"/>
  <c r="H198" i="3"/>
  <c r="H216" i="3"/>
  <c r="H229" i="3"/>
  <c r="H241" i="3"/>
  <c r="H160" i="3"/>
  <c r="H136" i="3"/>
  <c r="H255" i="3"/>
  <c r="H266" i="3"/>
  <c r="H122" i="3"/>
  <c r="H118" i="3"/>
  <c r="H113" i="3"/>
  <c r="H109" i="3"/>
  <c r="H90" i="3"/>
  <c r="H81" i="3"/>
  <c r="H72" i="3"/>
  <c r="H59" i="3"/>
  <c r="H20" i="3"/>
  <c r="H45" i="3"/>
  <c r="H11" i="3"/>
  <c r="H127" i="3"/>
  <c r="H175" i="3"/>
  <c r="D7" i="1"/>
  <c r="B6" i="1" s="1"/>
  <c r="C9" i="1"/>
  <c r="C22" i="1"/>
  <c r="C35" i="1"/>
  <c r="C49" i="1"/>
  <c r="C61" i="1"/>
  <c r="C75" i="1"/>
  <c r="C94" i="1"/>
  <c r="C108" i="1"/>
  <c r="C122" i="1"/>
  <c r="C136" i="1"/>
  <c r="C137" i="1"/>
  <c r="C138" i="1"/>
  <c r="C139" i="1"/>
  <c r="J126" i="1"/>
  <c r="D15" i="4"/>
  <c r="C15" i="4" s="1"/>
  <c r="B23" i="4" s="1"/>
  <c r="F24" i="4" s="1"/>
  <c r="F20" i="4"/>
  <c r="F7" i="4"/>
  <c r="F16" i="4" s="1"/>
  <c r="F12" i="4"/>
  <c r="E16" i="4"/>
  <c r="D12" i="4"/>
  <c r="D16" i="4" s="1"/>
  <c r="C12" i="4"/>
  <c r="C7" i="4"/>
  <c r="D9" i="2"/>
  <c r="D162" i="2" s="1"/>
  <c r="D165" i="2" s="1"/>
  <c r="D19" i="2"/>
  <c r="D44" i="2"/>
  <c r="D57" i="2"/>
  <c r="D67" i="2"/>
  <c r="D95" i="2"/>
  <c r="D99" i="2"/>
  <c r="D103" i="2"/>
  <c r="D107" i="2"/>
  <c r="D113" i="2"/>
  <c r="C123" i="2"/>
  <c r="D123" i="2"/>
  <c r="D136" i="2"/>
  <c r="D149" i="2"/>
  <c r="C162" i="2"/>
  <c r="C165" i="2" s="1"/>
  <c r="B162" i="2"/>
  <c r="B164" i="2" s="1"/>
  <c r="F25" i="4" l="1"/>
  <c r="C148" i="1"/>
  <c r="B294" i="3"/>
  <c r="H279" i="3"/>
  <c r="H281" i="3"/>
  <c r="C294" i="3"/>
  <c r="F148" i="3"/>
  <c r="F279" i="3"/>
  <c r="G294" i="3"/>
  <c r="H283" i="3"/>
  <c r="B122" i="1"/>
  <c r="B138" i="1"/>
  <c r="B49" i="1"/>
  <c r="B137" i="1"/>
  <c r="B94" i="1"/>
  <c r="B35" i="1"/>
  <c r="B136" i="1"/>
  <c r="B75" i="1"/>
  <c r="B22" i="1"/>
  <c r="B139" i="1"/>
  <c r="B61" i="1"/>
  <c r="B9" i="1"/>
  <c r="B108" i="1"/>
  <c r="H294" i="3" l="1"/>
  <c r="F294" i="3"/>
  <c r="M131" i="1"/>
  <c r="N131" i="1" s="1"/>
  <c r="O131" i="1" s="1"/>
  <c r="B148" i="1"/>
</calcChain>
</file>

<file path=xl/sharedStrings.xml><?xml version="1.0" encoding="utf-8"?>
<sst xmlns="http://schemas.openxmlformats.org/spreadsheetml/2006/main" count="362" uniqueCount="168">
  <si>
    <t xml:space="preserve"> </t>
  </si>
  <si>
    <t>Match</t>
  </si>
  <si>
    <r>
      <t xml:space="preserve">GATE.1 </t>
    </r>
    <r>
      <rPr>
        <sz val="11"/>
        <color theme="1"/>
        <rFont val="Calibri"/>
        <family val="2"/>
        <scheme val="minor"/>
      </rPr>
      <t>(Primary Gateway)</t>
    </r>
  </si>
  <si>
    <t>Qty: 2</t>
  </si>
  <si>
    <t>Locations:  5 Points; Baltimore &amp; Providence</t>
  </si>
  <si>
    <t>Cost $44,000</t>
  </si>
  <si>
    <r>
      <t xml:space="preserve">GATE.2  </t>
    </r>
    <r>
      <rPr>
        <sz val="11"/>
        <color theme="1"/>
        <rFont val="Calibri"/>
        <family val="2"/>
        <scheme val="minor"/>
      </rPr>
      <t>(Post &amp; Panel Gateway)</t>
    </r>
  </si>
  <si>
    <t>Qty: 6</t>
  </si>
  <si>
    <t>Cost:  $36,000</t>
  </si>
  <si>
    <r>
      <t xml:space="preserve">DIST.2 </t>
    </r>
    <r>
      <rPr>
        <sz val="11"/>
        <color theme="1"/>
        <rFont val="Calibri"/>
        <family val="2"/>
        <scheme val="minor"/>
      </rPr>
      <t xml:space="preserve"> (District Pylon)</t>
    </r>
  </si>
  <si>
    <t>Qty:  1</t>
  </si>
  <si>
    <t>Location:  NW corner of Baltimore &amp; Church</t>
  </si>
  <si>
    <t>Cost:  $38,000</t>
  </si>
  <si>
    <r>
      <t>PARK.2</t>
    </r>
    <r>
      <rPr>
        <sz val="11"/>
        <color theme="1"/>
        <rFont val="Calibri"/>
        <family val="2"/>
        <scheme val="minor"/>
      </rPr>
      <t xml:space="preserve"> (Parking Lot ID – double post)</t>
    </r>
  </si>
  <si>
    <t>Qty: 5</t>
  </si>
  <si>
    <t>Cost: $25,000</t>
  </si>
  <si>
    <r>
      <t>PARK.3</t>
    </r>
    <r>
      <rPr>
        <sz val="11"/>
        <color theme="1"/>
        <rFont val="Calibri"/>
        <family val="2"/>
        <scheme val="minor"/>
      </rPr>
      <t xml:space="preserve">  (Parking Lot ID – single post)</t>
    </r>
  </si>
  <si>
    <t>Qty: 1</t>
  </si>
  <si>
    <t>Cost: $3,250</t>
  </si>
  <si>
    <r>
      <t>PARK.4</t>
    </r>
    <r>
      <rPr>
        <sz val="11"/>
        <color theme="1"/>
        <rFont val="Calibri"/>
        <family val="2"/>
        <scheme val="minor"/>
      </rPr>
      <t xml:space="preserve">  (Garage Flag ID)</t>
    </r>
  </si>
  <si>
    <t>Cost: $6,500</t>
  </si>
  <si>
    <t>OTHER PARKING SIGNAGE:</t>
  </si>
  <si>
    <r>
      <t>PARK.5</t>
    </r>
    <r>
      <rPr>
        <sz val="11"/>
        <color theme="1"/>
        <rFont val="Calibri"/>
        <family val="2"/>
        <scheme val="minor"/>
      </rPr>
      <t xml:space="preserve">  (Garage Letters)</t>
    </r>
  </si>
  <si>
    <t>Cost: $5,400</t>
  </si>
  <si>
    <r>
      <t>PARK.6</t>
    </r>
    <r>
      <rPr>
        <sz val="11"/>
        <color theme="1"/>
        <rFont val="Calibri"/>
        <family val="2"/>
        <scheme val="minor"/>
      </rPr>
      <t xml:space="preserve">  (Garage Level Sign)</t>
    </r>
  </si>
  <si>
    <t>Cost: $1,000</t>
  </si>
  <si>
    <r>
      <t>PARK.7</t>
    </r>
    <r>
      <rPr>
        <sz val="11"/>
        <color theme="1"/>
        <rFont val="Calibri"/>
        <family val="2"/>
        <scheme val="minor"/>
      </rPr>
      <t xml:space="preserve">  (Garage Entry sign)</t>
    </r>
  </si>
  <si>
    <r>
      <t>PARK.8</t>
    </r>
    <r>
      <rPr>
        <sz val="11"/>
        <color theme="1"/>
        <rFont val="Calibri"/>
        <family val="2"/>
        <scheme val="minor"/>
      </rPr>
      <t xml:space="preserve"> (Garage Exit sign)</t>
    </r>
  </si>
  <si>
    <t>Qty: 3</t>
  </si>
  <si>
    <t>Location:</t>
  </si>
  <si>
    <t>Cost: $27,000</t>
  </si>
  <si>
    <r>
      <t>COURT.1</t>
    </r>
    <r>
      <rPr>
        <sz val="11"/>
        <color theme="1"/>
        <rFont val="Calibri"/>
        <family val="2"/>
        <scheme val="minor"/>
      </rPr>
      <t xml:space="preserve"> (Courthouse Kiosk)</t>
    </r>
  </si>
  <si>
    <t>Kiosks:</t>
  </si>
  <si>
    <t>Gateways:</t>
  </si>
  <si>
    <t>Parking Signage:</t>
  </si>
  <si>
    <r>
      <t xml:space="preserve">KIOSK.1 </t>
    </r>
    <r>
      <rPr>
        <sz val="11"/>
        <color theme="1"/>
        <rFont val="Calibri"/>
        <family val="2"/>
        <scheme val="minor"/>
      </rPr>
      <t>(Borough Pedestrian Kiosk)</t>
    </r>
  </si>
  <si>
    <t>Qty: 8</t>
  </si>
  <si>
    <t>Cost: $116,000</t>
  </si>
  <si>
    <r>
      <t xml:space="preserve">BANNER.1 </t>
    </r>
    <r>
      <rPr>
        <sz val="11"/>
        <color theme="1"/>
        <rFont val="Calibri"/>
        <family val="2"/>
        <scheme val="minor"/>
      </rPr>
      <t>(Metal State Street Banner – to identify the district)</t>
    </r>
  </si>
  <si>
    <t>Location:  State Street</t>
  </si>
  <si>
    <t>Cost: $17,000</t>
  </si>
  <si>
    <r>
      <t>BANNER.2</t>
    </r>
    <r>
      <rPr>
        <sz val="11"/>
        <color theme="1"/>
        <rFont val="Calibri"/>
        <family val="2"/>
        <scheme val="minor"/>
      </rPr>
      <t xml:space="preserve"> (Fabric Event Banner – to promote special events)</t>
    </r>
  </si>
  <si>
    <t>Cost: $17,500</t>
  </si>
  <si>
    <t>TOTAL:</t>
  </si>
  <si>
    <t>Qty: 20</t>
  </si>
  <si>
    <t>Qty: 35</t>
  </si>
  <si>
    <t>PennDOT-MTF</t>
  </si>
  <si>
    <t>Media Borough</t>
  </si>
  <si>
    <t>Total</t>
  </si>
  <si>
    <t>Funding</t>
  </si>
  <si>
    <t>Total Cost</t>
  </si>
  <si>
    <t>Category</t>
  </si>
  <si>
    <t>PennDOT</t>
  </si>
  <si>
    <t>Media</t>
  </si>
  <si>
    <t>P. 2 - Category</t>
  </si>
  <si>
    <t>P. 3 - Category</t>
  </si>
  <si>
    <t>Revised Scope and Budget</t>
  </si>
  <si>
    <t>Media Borough Wayfinding Signage</t>
  </si>
  <si>
    <t>PennDOT-MTF Funding</t>
  </si>
  <si>
    <t>Banners:</t>
  </si>
  <si>
    <t>30% Match:</t>
  </si>
  <si>
    <t>PD Award + Match:</t>
  </si>
  <si>
    <t>Balance, funded by Media:</t>
  </si>
  <si>
    <t>Media Borough Wayfinding System</t>
  </si>
  <si>
    <t>PennDOT-MTF Funding AND DCED-MTF Combined</t>
  </si>
  <si>
    <t>DCED-MTF</t>
  </si>
  <si>
    <t xml:space="preserve">Media Borough </t>
  </si>
  <si>
    <t>Project</t>
  </si>
  <si>
    <t>Cost</t>
  </si>
  <si>
    <t xml:space="preserve">Total </t>
  </si>
  <si>
    <t>Grant</t>
  </si>
  <si>
    <t>Match @ 40%</t>
  </si>
  <si>
    <t>Project  MB</t>
  </si>
  <si>
    <t>DCED-MTF Funding</t>
  </si>
  <si>
    <t>PDIR.1 – Pedestrian Directional (Mount to lightposts)</t>
  </si>
  <si>
    <t>Vehicular Directional:</t>
  </si>
  <si>
    <t>VDIR.1 – Vehicular Directional – 4” copy</t>
  </si>
  <si>
    <t>VDIR.2 – Vehicular Directional – 4” copy</t>
  </si>
  <si>
    <t>VDIR.3 – Vehicular Directional – 4” copy</t>
  </si>
  <si>
    <t>VDIR.6 – Vehicular Directional – 6” copy</t>
  </si>
  <si>
    <t>VDIR.7 – Vehicular Directional – 5” copy</t>
  </si>
  <si>
    <t>VDIR.8 – Vehicular Directional – 5” copy</t>
  </si>
  <si>
    <t>Pedestrian Directional:</t>
  </si>
  <si>
    <t xml:space="preserve">PARK.1 – Parking Trailblazer </t>
  </si>
  <si>
    <t>Parking Directional</t>
  </si>
  <si>
    <t xml:space="preserve">Wayfinding System for Media Borough </t>
  </si>
  <si>
    <t>Summary of All Funding Sources</t>
  </si>
  <si>
    <t>Signage</t>
  </si>
  <si>
    <t>Crosswalks</t>
  </si>
  <si>
    <t>Total Project</t>
  </si>
  <si>
    <t>DCED Funding:</t>
  </si>
  <si>
    <t>MB Required Match for DCED:</t>
  </si>
  <si>
    <t>Total:</t>
  </si>
  <si>
    <t>PennDOT Funding:</t>
  </si>
  <si>
    <t>MB Required Match for PennDOT:</t>
  </si>
  <si>
    <r>
      <rPr>
        <b/>
        <sz val="11"/>
        <color theme="1"/>
        <rFont val="Calibri"/>
        <family val="2"/>
        <scheme val="minor"/>
      </rPr>
      <t>Balance</t>
    </r>
    <r>
      <rPr>
        <sz val="11"/>
        <color theme="1"/>
        <rFont val="Calibri"/>
        <family val="2"/>
        <scheme val="minor"/>
      </rPr>
      <t xml:space="preserve"> Needed  to Complete the </t>
    </r>
  </si>
  <si>
    <r>
      <t>Project (</t>
    </r>
    <r>
      <rPr>
        <b/>
        <sz val="11"/>
        <color theme="1"/>
        <rFont val="Calibri"/>
        <family val="2"/>
        <scheme val="minor"/>
      </rPr>
      <t>Media Borough</t>
    </r>
    <r>
      <rPr>
        <sz val="11"/>
        <color theme="1"/>
        <rFont val="Calibri"/>
        <family val="2"/>
        <scheme val="minor"/>
      </rPr>
      <t>):</t>
    </r>
  </si>
  <si>
    <t>Total Project:</t>
  </si>
  <si>
    <t>Total Grant Funding:</t>
  </si>
  <si>
    <t>Qty:  20</t>
  </si>
  <si>
    <t>DCED</t>
  </si>
  <si>
    <t>Qty:  11</t>
  </si>
  <si>
    <t>Unit Cost:   $2,000</t>
  </si>
  <si>
    <t>Unit Cost:  $7,750</t>
  </si>
  <si>
    <t>Qty:  3</t>
  </si>
  <si>
    <t>CROSSWALKS</t>
  </si>
  <si>
    <t>Qty:  10 Intersections, 19,630 sf</t>
  </si>
  <si>
    <t>Final Design:</t>
  </si>
  <si>
    <t>Contingency:</t>
  </si>
  <si>
    <t>Administrative:</t>
  </si>
  <si>
    <t>Qty:  6</t>
  </si>
  <si>
    <t>Qty:   2</t>
  </si>
  <si>
    <t>Unit Cost:  $6000</t>
  </si>
  <si>
    <t>Unit Cost:  $8000</t>
  </si>
  <si>
    <t>VDIR.4</t>
  </si>
  <si>
    <t>Qty:  0</t>
  </si>
  <si>
    <t>VDIR.5</t>
  </si>
  <si>
    <t>Unit Cost:  $6470.40</t>
  </si>
  <si>
    <t>Unit Cost:  $2,208.30</t>
  </si>
  <si>
    <t xml:space="preserve">COURT.2 – Courthouse Directional </t>
  </si>
  <si>
    <t>GATE.1 - Primary Gateway (PennDOT)</t>
  </si>
  <si>
    <t>GATE.2  - Post &amp; Panel Gateway (PennDOT)</t>
  </si>
  <si>
    <t>DIST.2 - District Pylon</t>
  </si>
  <si>
    <t>PARK.1 – Parking Trailblazer (DCED)</t>
  </si>
  <si>
    <r>
      <t>PARK.2</t>
    </r>
    <r>
      <rPr>
        <sz val="11"/>
        <color theme="1"/>
        <rFont val="Calibri"/>
        <family val="2"/>
        <scheme val="minor"/>
      </rPr>
      <t xml:space="preserve"> - Parking Lot ID – double post  (PennDOT)</t>
    </r>
  </si>
  <si>
    <r>
      <t>PARK.3</t>
    </r>
    <r>
      <rPr>
        <sz val="11"/>
        <color theme="1"/>
        <rFont val="Calibri"/>
        <family val="2"/>
        <scheme val="minor"/>
      </rPr>
      <t xml:space="preserve">  (Parking Lot ID – single post) (PennDOT)</t>
    </r>
  </si>
  <si>
    <r>
      <t>PARK.4</t>
    </r>
    <r>
      <rPr>
        <sz val="11"/>
        <color theme="1"/>
        <rFont val="Calibri"/>
        <family val="2"/>
        <scheme val="minor"/>
      </rPr>
      <t xml:space="preserve">  (Garage Flag ID) (PennDOT)</t>
    </r>
  </si>
  <si>
    <t>OTHER PARKING SIGNAGE: (ALL PennDOT)</t>
  </si>
  <si>
    <r>
      <t>COURT.1</t>
    </r>
    <r>
      <rPr>
        <sz val="11"/>
        <color theme="1"/>
        <rFont val="Calibri"/>
        <family val="2"/>
        <scheme val="minor"/>
      </rPr>
      <t xml:space="preserve"> (Courthouse Kiosk) (PennDOT)</t>
    </r>
  </si>
  <si>
    <t>COURT.2 – Courthouse Directional (DCED)</t>
  </si>
  <si>
    <t>PDIR.1 – Pedestrian Directional (Mount to lightposts) (DCED)</t>
  </si>
  <si>
    <t>VDIR.1 – Vehicular Directional – 4” copy (DCED)</t>
  </si>
  <si>
    <t>VDIR.2 – Vehicular Directional – 4” copy (DCED)</t>
  </si>
  <si>
    <t>VDIR.3 – Vehicular Directional – 4” copy (DCED)</t>
  </si>
  <si>
    <t>VDIR.6 – Vehicular Directional – 6” copy (DCED)</t>
  </si>
  <si>
    <t>VDIR.7 – Vehicular Directional – 5” copy (DCED)</t>
  </si>
  <si>
    <t>VDIR.8 – Vehicular Directional – 5” copy (DCED)</t>
  </si>
  <si>
    <t>Blue = PennDOT-MTF</t>
  </si>
  <si>
    <t>Red/Pink = DCED-MTF</t>
  </si>
  <si>
    <r>
      <t>PARK.5</t>
    </r>
    <r>
      <rPr>
        <sz val="11"/>
        <color theme="1"/>
        <rFont val="Calibri"/>
        <family val="2"/>
        <scheme val="minor"/>
      </rPr>
      <t xml:space="preserve">  (Garage Letters) (PennDOT)</t>
    </r>
  </si>
  <si>
    <r>
      <t>PARK.6</t>
    </r>
    <r>
      <rPr>
        <sz val="11"/>
        <color theme="1"/>
        <rFont val="Calibri"/>
        <family val="2"/>
        <scheme val="minor"/>
      </rPr>
      <t xml:space="preserve">  (Garage Level Sign) (PennDOT)</t>
    </r>
  </si>
  <si>
    <r>
      <t>PARK.7</t>
    </r>
    <r>
      <rPr>
        <sz val="11"/>
        <color theme="1"/>
        <rFont val="Calibri"/>
        <family val="2"/>
        <scheme val="minor"/>
      </rPr>
      <t xml:space="preserve">  (Garage Entry sign) (PennDOT)</t>
    </r>
  </si>
  <si>
    <r>
      <t>PARK.8</t>
    </r>
    <r>
      <rPr>
        <sz val="11"/>
        <color theme="1"/>
        <rFont val="Calibri"/>
        <family val="2"/>
        <scheme val="minor"/>
      </rPr>
      <t xml:space="preserve"> (Garage Exit sign) (PennDOT)</t>
    </r>
  </si>
  <si>
    <r>
      <t xml:space="preserve">KIOSK.1 </t>
    </r>
    <r>
      <rPr>
        <sz val="11"/>
        <color theme="1"/>
        <rFont val="Calibri"/>
        <family val="2"/>
        <scheme val="minor"/>
      </rPr>
      <t>(Borough Pedestrian Kiosk) (PennDOT)</t>
    </r>
  </si>
  <si>
    <r>
      <t xml:space="preserve">BANNER.1 </t>
    </r>
    <r>
      <rPr>
        <sz val="11"/>
        <color theme="1"/>
        <rFont val="Calibri"/>
        <family val="2"/>
        <scheme val="minor"/>
      </rPr>
      <t>(Metal State Street Banner) (PennDOT)</t>
    </r>
  </si>
  <si>
    <r>
      <t>BANNER.2</t>
    </r>
    <r>
      <rPr>
        <sz val="11"/>
        <color theme="1"/>
        <rFont val="Calibri"/>
        <family val="2"/>
        <scheme val="minor"/>
      </rPr>
      <t xml:space="preserve"> (Fabric Event Banner) (PennDOT)</t>
    </r>
  </si>
  <si>
    <t>P. 4 - Category</t>
  </si>
  <si>
    <t>Total MB</t>
  </si>
  <si>
    <t>Total Grant</t>
  </si>
  <si>
    <t>Required Match @ 30%</t>
  </si>
  <si>
    <r>
      <rPr>
        <b/>
        <sz val="11"/>
        <color theme="1"/>
        <rFont val="Calibri"/>
        <family val="2"/>
        <scheme val="minor"/>
      </rPr>
      <t xml:space="preserve">Dist. 1 </t>
    </r>
    <r>
      <rPr>
        <sz val="11"/>
        <color theme="1"/>
        <rFont val="Calibri"/>
        <family val="2"/>
        <scheme val="minor"/>
      </rPr>
      <t xml:space="preserve">(District Gateway) </t>
    </r>
  </si>
  <si>
    <t>Cost:  $8,000</t>
  </si>
  <si>
    <t>(+ $267,406 add'l contrib.)</t>
  </si>
  <si>
    <t>Total MB Funding:</t>
  </si>
  <si>
    <t>DCED:</t>
  </si>
  <si>
    <t>PennDOT:</t>
  </si>
  <si>
    <t>Grant Funding:</t>
  </si>
  <si>
    <t>MB Funding:</t>
  </si>
  <si>
    <t>Balance of Project Cost:</t>
  </si>
  <si>
    <t>Required Match:</t>
  </si>
  <si>
    <t>Crosswalks:</t>
  </si>
  <si>
    <t>P. 5 - Category</t>
  </si>
  <si>
    <t>P. 6 - Category</t>
  </si>
  <si>
    <t>Project Total:</t>
  </si>
  <si>
    <t>Locations:  Secondary Streets at borough boundary:  N. Orange;  Greenhill;  Ridge;  Providence &amp; Allen;  Orange &amp; Lincoln;  Manchester</t>
  </si>
  <si>
    <t>Location:   State Street (exact location not yet determined)</t>
  </si>
  <si>
    <t>Location:  Courthouse area</t>
  </si>
  <si>
    <t>Location:  State Street (location not yet determined)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</si>
</sst>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b/>
      <sz val="16"/>
      <color theme="4" tint="0.3999755851924192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FFFFCC"/>
      </top>
      <bottom style="thin">
        <color rgb="FFFFFF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FFCC"/>
      </bottom>
      <diagonal/>
    </border>
    <border>
      <left style="thin">
        <color indexed="64"/>
      </left>
      <right style="thin">
        <color indexed="64"/>
      </right>
      <top style="thin">
        <color rgb="FFFFFFCC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FFFFCC"/>
      </bottom>
      <diagonal/>
    </border>
    <border>
      <left style="thin">
        <color indexed="64"/>
      </left>
      <right style="thin">
        <color indexed="64"/>
      </right>
      <top style="thin">
        <color rgb="FFFFFFCC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FFCC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FFCC"/>
      </bottom>
      <diagonal/>
    </border>
    <border>
      <left style="medium">
        <color indexed="64"/>
      </left>
      <right style="thin">
        <color indexed="64"/>
      </right>
      <top style="thin">
        <color rgb="FFFFFFCC"/>
      </top>
      <bottom style="thin">
        <color rgb="FFFFFFCC"/>
      </bottom>
      <diagonal/>
    </border>
    <border>
      <left style="thin">
        <color indexed="64"/>
      </left>
      <right style="medium">
        <color indexed="64"/>
      </right>
      <top style="thin">
        <color rgb="FFFFFFCC"/>
      </top>
      <bottom style="thin">
        <color rgb="FFFFFFCC"/>
      </bottom>
      <diagonal/>
    </border>
    <border>
      <left style="medium">
        <color indexed="64"/>
      </left>
      <right style="thin">
        <color indexed="64"/>
      </right>
      <top style="thin">
        <color rgb="FFFFFFCC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FFFFCC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rgb="FFFFFFCC"/>
      </bottom>
      <diagonal/>
    </border>
    <border>
      <left style="medium">
        <color indexed="64"/>
      </left>
      <right style="thin">
        <color indexed="64"/>
      </right>
      <top style="thin">
        <color rgb="FFFFFFCC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FFFFCC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6">
    <xf numFmtId="0" fontId="0" fillId="0" borderId="0" xfId="0"/>
    <xf numFmtId="0" fontId="0" fillId="0" borderId="1" xfId="0" applyBorder="1"/>
    <xf numFmtId="44" fontId="0" fillId="0" borderId="0" xfId="1" applyFont="1"/>
    <xf numFmtId="164" fontId="0" fillId="0" borderId="0" xfId="0" applyNumberFormat="1"/>
    <xf numFmtId="44" fontId="0" fillId="0" borderId="0" xfId="0" applyNumberFormat="1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4" fontId="0" fillId="0" borderId="4" xfId="1" applyFont="1" applyBorder="1"/>
    <xf numFmtId="0" fontId="6" fillId="0" borderId="0" xfId="0" applyFont="1"/>
    <xf numFmtId="0" fontId="0" fillId="0" borderId="1" xfId="0" applyBorder="1" applyAlignment="1">
      <alignment vertical="center"/>
    </xf>
    <xf numFmtId="44" fontId="0" fillId="0" borderId="2" xfId="0" applyNumberFormat="1" applyBorder="1"/>
    <xf numFmtId="44" fontId="0" fillId="0" borderId="3" xfId="0" applyNumberFormat="1" applyBorder="1"/>
    <xf numFmtId="0" fontId="0" fillId="0" borderId="0" xfId="0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/>
    <xf numFmtId="0" fontId="7" fillId="0" borderId="0" xfId="0" applyFont="1" applyBorder="1"/>
    <xf numFmtId="0" fontId="8" fillId="0" borderId="0" xfId="0" applyFont="1"/>
    <xf numFmtId="44" fontId="6" fillId="0" borderId="0" xfId="1" applyFont="1"/>
    <xf numFmtId="44" fontId="6" fillId="0" borderId="2" xfId="1" applyFont="1" applyBorder="1"/>
    <xf numFmtId="44" fontId="0" fillId="0" borderId="0" xfId="0" applyNumberFormat="1" applyBorder="1"/>
    <xf numFmtId="44" fontId="6" fillId="0" borderId="0" xfId="1" applyFont="1" applyBorder="1"/>
    <xf numFmtId="0" fontId="2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9" fillId="0" borderId="0" xfId="0" applyFont="1" applyBorder="1"/>
    <xf numFmtId="0" fontId="9" fillId="0" borderId="0" xfId="0" applyFont="1"/>
    <xf numFmtId="44" fontId="0" fillId="0" borderId="2" xfId="1" applyFont="1" applyBorder="1"/>
    <xf numFmtId="6" fontId="2" fillId="0" borderId="0" xfId="0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/>
    </xf>
    <xf numFmtId="44" fontId="15" fillId="0" borderId="0" xfId="1" applyFont="1"/>
    <xf numFmtId="44" fontId="15" fillId="0" borderId="1" xfId="1" applyFont="1" applyBorder="1"/>
    <xf numFmtId="44" fontId="15" fillId="0" borderId="0" xfId="1" applyFont="1" applyBorder="1"/>
    <xf numFmtId="44" fontId="16" fillId="0" borderId="0" xfId="1" applyFont="1"/>
    <xf numFmtId="0" fontId="16" fillId="0" borderId="0" xfId="0" applyFont="1"/>
    <xf numFmtId="44" fontId="17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44" fontId="19" fillId="0" borderId="4" xfId="1" applyFont="1" applyBorder="1"/>
    <xf numFmtId="44" fontId="19" fillId="0" borderId="0" xfId="1" applyFont="1"/>
    <xf numFmtId="44" fontId="19" fillId="0" borderId="5" xfId="1" applyFont="1" applyBorder="1"/>
    <xf numFmtId="44" fontId="19" fillId="0" borderId="1" xfId="1" applyFont="1" applyBorder="1"/>
    <xf numFmtId="44" fontId="19" fillId="0" borderId="0" xfId="1" applyFont="1" applyBorder="1"/>
    <xf numFmtId="44" fontId="18" fillId="0" borderId="0" xfId="1" applyFont="1"/>
    <xf numFmtId="44" fontId="18" fillId="0" borderId="4" xfId="1" applyFont="1" applyBorder="1"/>
    <xf numFmtId="0" fontId="20" fillId="0" borderId="0" xfId="0" applyFont="1" applyAlignment="1">
      <alignment horizontal="left" vertical="center"/>
    </xf>
    <xf numFmtId="0" fontId="10" fillId="0" borderId="0" xfId="0" applyFont="1"/>
    <xf numFmtId="0" fontId="2" fillId="0" borderId="14" xfId="0" applyFont="1" applyBorder="1" applyAlignment="1">
      <alignment horizontal="left"/>
    </xf>
    <xf numFmtId="0" fontId="0" fillId="0" borderId="14" xfId="0" applyBorder="1" applyAlignment="1">
      <alignment horizontal="left"/>
    </xf>
    <xf numFmtId="0" fontId="2" fillId="0" borderId="14" xfId="0" applyFont="1" applyBorder="1"/>
    <xf numFmtId="0" fontId="0" fillId="0" borderId="14" xfId="0" applyBorder="1"/>
    <xf numFmtId="0" fontId="0" fillId="0" borderId="16" xfId="0" applyBorder="1"/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0" fillId="0" borderId="8" xfId="0" applyBorder="1" applyAlignment="1">
      <alignment vertical="center"/>
    </xf>
    <xf numFmtId="0" fontId="10" fillId="0" borderId="18" xfId="0" applyFont="1" applyBorder="1" applyAlignment="1">
      <alignment vertical="center"/>
    </xf>
    <xf numFmtId="164" fontId="0" fillId="0" borderId="2" xfId="1" applyNumberFormat="1" applyFont="1" applyBorder="1"/>
    <xf numFmtId="164" fontId="21" fillId="0" borderId="0" xfId="1" applyNumberFormat="1" applyFont="1" applyBorder="1"/>
    <xf numFmtId="164" fontId="0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164" fontId="0" fillId="0" borderId="0" xfId="1" applyNumberFormat="1" applyFont="1" applyBorder="1"/>
    <xf numFmtId="164" fontId="9" fillId="0" borderId="0" xfId="1" applyNumberFormat="1" applyFont="1" applyBorder="1"/>
    <xf numFmtId="44" fontId="15" fillId="0" borderId="2" xfId="1" applyNumberFormat="1" applyFont="1" applyBorder="1"/>
    <xf numFmtId="164" fontId="12" fillId="0" borderId="0" xfId="1" applyNumberFormat="1" applyFont="1"/>
    <xf numFmtId="164" fontId="13" fillId="0" borderId="0" xfId="0" applyNumberFormat="1" applyFont="1" applyAlignment="1">
      <alignment horizontal="center"/>
    </xf>
    <xf numFmtId="164" fontId="13" fillId="0" borderId="0" xfId="1" applyNumberFormat="1" applyFont="1" applyAlignment="1">
      <alignment horizontal="center"/>
    </xf>
    <xf numFmtId="44" fontId="15" fillId="0" borderId="4" xfId="1" applyNumberFormat="1" applyFont="1" applyBorder="1"/>
    <xf numFmtId="44" fontId="15" fillId="0" borderId="0" xfId="1" quotePrefix="1" applyFont="1"/>
    <xf numFmtId="164" fontId="15" fillId="0" borderId="2" xfId="1" applyNumberFormat="1" applyFont="1" applyBorder="1"/>
    <xf numFmtId="164" fontId="15" fillId="0" borderId="4" xfId="1" applyNumberFormat="1" applyFont="1" applyBorder="1"/>
    <xf numFmtId="164" fontId="15" fillId="0" borderId="5" xfId="1" applyNumberFormat="1" applyFont="1" applyBorder="1"/>
    <xf numFmtId="164" fontId="15" fillId="0" borderId="0" xfId="1" applyNumberFormat="1" applyFont="1"/>
    <xf numFmtId="164" fontId="15" fillId="0" borderId="19" xfId="1" applyNumberFormat="1" applyFont="1" applyBorder="1"/>
    <xf numFmtId="44" fontId="15" fillId="0" borderId="18" xfId="1" applyFont="1" applyBorder="1"/>
    <xf numFmtId="164" fontId="15" fillId="0" borderId="24" xfId="1" applyNumberFormat="1" applyFont="1" applyBorder="1"/>
    <xf numFmtId="0" fontId="0" fillId="0" borderId="0" xfId="0" applyFill="1"/>
    <xf numFmtId="44" fontId="19" fillId="4" borderId="0" xfId="1" applyFont="1" applyFill="1"/>
    <xf numFmtId="44" fontId="25" fillId="3" borderId="0" xfId="1" applyFont="1" applyFill="1"/>
    <xf numFmtId="44" fontId="25" fillId="3" borderId="1" xfId="1" applyFont="1" applyFill="1" applyBorder="1"/>
    <xf numFmtId="44" fontId="25" fillId="5" borderId="0" xfId="1" applyFont="1" applyFill="1" applyBorder="1"/>
    <xf numFmtId="44" fontId="25" fillId="5" borderId="1" xfId="1" applyFont="1" applyFill="1" applyBorder="1"/>
    <xf numFmtId="44" fontId="25" fillId="5" borderId="0" xfId="1" applyFont="1" applyFill="1"/>
    <xf numFmtId="44" fontId="25" fillId="0" borderId="0" xfId="1" applyFont="1"/>
    <xf numFmtId="44" fontId="25" fillId="3" borderId="0" xfId="1" applyFont="1" applyFill="1" applyBorder="1"/>
    <xf numFmtId="44" fontId="25" fillId="2" borderId="13" xfId="1" applyFont="1" applyFill="1" applyBorder="1"/>
    <xf numFmtId="0" fontId="0" fillId="2" borderId="12" xfId="0" applyFill="1" applyBorder="1"/>
    <xf numFmtId="0" fontId="0" fillId="0" borderId="12" xfId="0" applyBorder="1"/>
    <xf numFmtId="0" fontId="9" fillId="0" borderId="4" xfId="0" applyFont="1" applyBorder="1"/>
    <xf numFmtId="44" fontId="25" fillId="3" borderId="2" xfId="1" applyFont="1" applyFill="1" applyBorder="1"/>
    <xf numFmtId="44" fontId="0" fillId="6" borderId="7" xfId="0" applyNumberFormat="1" applyFill="1" applyBorder="1"/>
    <xf numFmtId="44" fontId="0" fillId="6" borderId="4" xfId="0" applyNumberFormat="1" applyFill="1" applyBorder="1"/>
    <xf numFmtId="0" fontId="0" fillId="6" borderId="4" xfId="0" applyFill="1" applyBorder="1"/>
    <xf numFmtId="0" fontId="0" fillId="6" borderId="5" xfId="0" applyFill="1" applyBorder="1"/>
    <xf numFmtId="0" fontId="6" fillId="6" borderId="4" xfId="0" applyFont="1" applyFill="1" applyBorder="1"/>
    <xf numFmtId="0" fontId="9" fillId="6" borderId="4" xfId="0" applyFont="1" applyFill="1" applyBorder="1"/>
    <xf numFmtId="0" fontId="21" fillId="0" borderId="0" xfId="0" applyFont="1"/>
    <xf numFmtId="44" fontId="15" fillId="0" borderId="2" xfId="1" applyFont="1" applyBorder="1"/>
    <xf numFmtId="9" fontId="14" fillId="7" borderId="4" xfId="2" applyFont="1" applyFill="1" applyBorder="1" applyAlignment="1">
      <alignment horizontal="center"/>
    </xf>
    <xf numFmtId="9" fontId="14" fillId="7" borderId="0" xfId="2" applyNumberFormat="1" applyFont="1" applyFill="1" applyBorder="1" applyAlignment="1">
      <alignment horizontal="center"/>
    </xf>
    <xf numFmtId="44" fontId="6" fillId="6" borderId="7" xfId="0" applyNumberFormat="1" applyFont="1" applyFill="1" applyBorder="1"/>
    <xf numFmtId="164" fontId="0" fillId="5" borderId="2" xfId="1" applyNumberFormat="1" applyFont="1" applyFill="1" applyBorder="1"/>
    <xf numFmtId="44" fontId="25" fillId="5" borderId="2" xfId="1" applyFont="1" applyFill="1" applyBorder="1"/>
    <xf numFmtId="164" fontId="0" fillId="5" borderId="3" xfId="1" applyNumberFormat="1" applyFont="1" applyFill="1" applyBorder="1"/>
    <xf numFmtId="164" fontId="0" fillId="5" borderId="6" xfId="1" applyNumberFormat="1" applyFont="1" applyFill="1" applyBorder="1"/>
    <xf numFmtId="0" fontId="0" fillId="6" borderId="8" xfId="0" applyFill="1" applyBorder="1"/>
    <xf numFmtId="44" fontId="0" fillId="6" borderId="26" xfId="0" applyNumberFormat="1" applyFill="1" applyBorder="1"/>
    <xf numFmtId="44" fontId="0" fillId="6" borderId="27" xfId="0" applyNumberFormat="1" applyFill="1" applyBorder="1"/>
    <xf numFmtId="44" fontId="0" fillId="6" borderId="28" xfId="0" applyNumberFormat="1" applyFill="1" applyBorder="1"/>
    <xf numFmtId="44" fontId="0" fillId="6" borderId="29" xfId="0" applyNumberFormat="1" applyFill="1" applyBorder="1"/>
    <xf numFmtId="44" fontId="0" fillId="6" borderId="30" xfId="0" applyNumberFormat="1" applyFill="1" applyBorder="1"/>
    <xf numFmtId="44" fontId="19" fillId="4" borderId="31" xfId="1" applyFont="1" applyFill="1" applyBorder="1"/>
    <xf numFmtId="164" fontId="15" fillId="0" borderId="0" xfId="1" applyNumberFormat="1" applyFont="1" applyBorder="1"/>
    <xf numFmtId="0" fontId="2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4" fontId="14" fillId="0" borderId="0" xfId="1" applyNumberFormat="1" applyFont="1" applyBorder="1"/>
    <xf numFmtId="44" fontId="14" fillId="0" borderId="0" xfId="1" applyFont="1" applyBorder="1"/>
    <xf numFmtId="164" fontId="6" fillId="0" borderId="0" xfId="1" applyNumberFormat="1" applyFont="1" applyBorder="1"/>
    <xf numFmtId="164" fontId="0" fillId="0" borderId="3" xfId="1" applyNumberFormat="1" applyFont="1" applyBorder="1"/>
    <xf numFmtId="164" fontId="0" fillId="0" borderId="6" xfId="1" applyNumberFormat="1" applyFont="1" applyBorder="1"/>
    <xf numFmtId="164" fontId="9" fillId="6" borderId="4" xfId="0" applyNumberFormat="1" applyFont="1" applyFill="1" applyBorder="1"/>
    <xf numFmtId="0" fontId="0" fillId="6" borderId="19" xfId="0" applyFill="1" applyBorder="1"/>
    <xf numFmtId="44" fontId="19" fillId="4" borderId="33" xfId="1" applyFont="1" applyFill="1" applyBorder="1"/>
    <xf numFmtId="44" fontId="24" fillId="2" borderId="1" xfId="1" quotePrefix="1" applyFont="1" applyFill="1" applyBorder="1"/>
    <xf numFmtId="0" fontId="2" fillId="2" borderId="5" xfId="0" applyFont="1" applyFill="1" applyBorder="1"/>
    <xf numFmtId="44" fontId="24" fillId="2" borderId="10" xfId="1" quotePrefix="1" applyFont="1" applyFill="1" applyBorder="1"/>
    <xf numFmtId="44" fontId="25" fillId="3" borderId="8" xfId="1" applyFont="1" applyFill="1" applyBorder="1"/>
    <xf numFmtId="44" fontId="25" fillId="3" borderId="10" xfId="1" applyFont="1" applyFill="1" applyBorder="1"/>
    <xf numFmtId="44" fontId="25" fillId="2" borderId="11" xfId="1" applyFont="1" applyFill="1" applyBorder="1"/>
    <xf numFmtId="44" fontId="25" fillId="5" borderId="25" xfId="1" applyNumberFormat="1" applyFont="1" applyFill="1" applyBorder="1"/>
    <xf numFmtId="164" fontId="25" fillId="5" borderId="8" xfId="1" applyNumberFormat="1" applyFont="1" applyFill="1" applyBorder="1"/>
    <xf numFmtId="164" fontId="25" fillId="5" borderId="10" xfId="1" applyNumberFormat="1" applyFont="1" applyFill="1" applyBorder="1"/>
    <xf numFmtId="164" fontId="25" fillId="5" borderId="25" xfId="1" applyNumberFormat="1" applyFont="1" applyFill="1" applyBorder="1"/>
    <xf numFmtId="164" fontId="0" fillId="5" borderId="8" xfId="1" applyNumberFormat="1" applyFont="1" applyFill="1" applyBorder="1"/>
    <xf numFmtId="164" fontId="0" fillId="5" borderId="10" xfId="1" applyNumberFormat="1" applyFont="1" applyFill="1" applyBorder="1"/>
    <xf numFmtId="164" fontId="0" fillId="5" borderId="25" xfId="1" applyNumberFormat="1" applyFont="1" applyFill="1" applyBorder="1"/>
    <xf numFmtId="44" fontId="25" fillId="5" borderId="8" xfId="1" applyFont="1" applyFill="1" applyBorder="1"/>
    <xf numFmtId="164" fontId="0" fillId="0" borderId="8" xfId="1" applyNumberFormat="1" applyFont="1" applyBorder="1"/>
    <xf numFmtId="164" fontId="15" fillId="5" borderId="8" xfId="1" applyNumberFormat="1" applyFont="1" applyFill="1" applyBorder="1"/>
    <xf numFmtId="164" fontId="15" fillId="5" borderId="41" xfId="1" applyNumberFormat="1" applyFont="1" applyFill="1" applyBorder="1"/>
    <xf numFmtId="44" fontId="17" fillId="2" borderId="43" xfId="1" applyFont="1" applyFill="1" applyBorder="1"/>
    <xf numFmtId="44" fontId="17" fillId="2" borderId="44" xfId="1" quotePrefix="1" applyFont="1" applyFill="1" applyBorder="1"/>
    <xf numFmtId="44" fontId="19" fillId="3" borderId="9" xfId="1" applyFont="1" applyFill="1" applyBorder="1"/>
    <xf numFmtId="44" fontId="19" fillId="3" borderId="15" xfId="1" applyFont="1" applyFill="1" applyBorder="1"/>
    <xf numFmtId="44" fontId="19" fillId="3" borderId="43" xfId="1" applyFont="1" applyFill="1" applyBorder="1"/>
    <xf numFmtId="44" fontId="19" fillId="3" borderId="44" xfId="1" applyFont="1" applyFill="1" applyBorder="1"/>
    <xf numFmtId="44" fontId="19" fillId="2" borderId="45" xfId="1" applyFont="1" applyFill="1" applyBorder="1"/>
    <xf numFmtId="44" fontId="19" fillId="2" borderId="46" xfId="1" applyFont="1" applyFill="1" applyBorder="1"/>
    <xf numFmtId="44" fontId="19" fillId="5" borderId="47" xfId="1" applyFont="1" applyFill="1" applyBorder="1"/>
    <xf numFmtId="44" fontId="19" fillId="5" borderId="48" xfId="1" applyFont="1" applyFill="1" applyBorder="1"/>
    <xf numFmtId="44" fontId="19" fillId="5" borderId="9" xfId="1" applyFont="1" applyFill="1" applyBorder="1"/>
    <xf numFmtId="44" fontId="19" fillId="5" borderId="38" xfId="1" applyFont="1" applyFill="1" applyBorder="1"/>
    <xf numFmtId="0" fontId="6" fillId="5" borderId="9" xfId="0" applyFont="1" applyFill="1" applyBorder="1"/>
    <xf numFmtId="0" fontId="6" fillId="5" borderId="38" xfId="0" applyFont="1" applyFill="1" applyBorder="1"/>
    <xf numFmtId="164" fontId="15" fillId="5" borderId="43" xfId="1" applyNumberFormat="1" applyFont="1" applyFill="1" applyBorder="1"/>
    <xf numFmtId="44" fontId="15" fillId="5" borderId="49" xfId="1" applyFont="1" applyFill="1" applyBorder="1"/>
    <xf numFmtId="44" fontId="15" fillId="5" borderId="9" xfId="1" applyNumberFormat="1" applyFont="1" applyFill="1" applyBorder="1"/>
    <xf numFmtId="44" fontId="15" fillId="5" borderId="15" xfId="1" quotePrefix="1" applyFont="1" applyFill="1" applyBorder="1"/>
    <xf numFmtId="164" fontId="15" fillId="5" borderId="9" xfId="1" applyNumberFormat="1" applyFont="1" applyFill="1" applyBorder="1"/>
    <xf numFmtId="44" fontId="15" fillId="5" borderId="15" xfId="1" applyFont="1" applyFill="1" applyBorder="1"/>
    <xf numFmtId="44" fontId="15" fillId="5" borderId="44" xfId="1" applyFont="1" applyFill="1" applyBorder="1"/>
    <xf numFmtId="44" fontId="15" fillId="5" borderId="38" xfId="1" applyNumberFormat="1" applyFont="1" applyFill="1" applyBorder="1"/>
    <xf numFmtId="164" fontId="15" fillId="5" borderId="14" xfId="1" applyNumberFormat="1" applyFont="1" applyFill="1" applyBorder="1"/>
    <xf numFmtId="44" fontId="15" fillId="5" borderId="38" xfId="1" applyFont="1" applyFill="1" applyBorder="1"/>
    <xf numFmtId="44" fontId="15" fillId="5" borderId="14" xfId="1" applyNumberFormat="1" applyFont="1" applyFill="1" applyBorder="1"/>
    <xf numFmtId="164" fontId="15" fillId="5" borderId="51" xfId="1" applyNumberFormat="1" applyFont="1" applyFill="1" applyBorder="1"/>
    <xf numFmtId="44" fontId="15" fillId="5" borderId="48" xfId="1" applyFont="1" applyFill="1" applyBorder="1"/>
    <xf numFmtId="44" fontId="15" fillId="0" borderId="14" xfId="1" applyNumberFormat="1" applyFont="1" applyBorder="1"/>
    <xf numFmtId="44" fontId="15" fillId="0" borderId="38" xfId="1" applyFont="1" applyBorder="1"/>
    <xf numFmtId="164" fontId="15" fillId="5" borderId="16" xfId="1" applyNumberFormat="1" applyFont="1" applyFill="1" applyBorder="1"/>
    <xf numFmtId="44" fontId="15" fillId="5" borderId="39" xfId="1" applyFont="1" applyFill="1" applyBorder="1"/>
    <xf numFmtId="0" fontId="3" fillId="2" borderId="55" xfId="0" applyFont="1" applyFill="1" applyBorder="1"/>
    <xf numFmtId="0" fontId="2" fillId="3" borderId="53" xfId="0" applyFont="1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3" borderId="53" xfId="0" applyFill="1" applyBorder="1"/>
    <xf numFmtId="0" fontId="0" fillId="3" borderId="55" xfId="0" applyFill="1" applyBorder="1"/>
    <xf numFmtId="0" fontId="3" fillId="2" borderId="56" xfId="0" applyFont="1" applyFill="1" applyBorder="1"/>
    <xf numFmtId="0" fontId="2" fillId="5" borderId="53" xfId="0" applyFont="1" applyFill="1" applyBorder="1" applyAlignment="1">
      <alignment vertical="center"/>
    </xf>
    <xf numFmtId="0" fontId="0" fillId="5" borderId="53" xfId="0" applyFill="1" applyBorder="1" applyAlignment="1">
      <alignment vertical="center"/>
    </xf>
    <xf numFmtId="0" fontId="0" fillId="5" borderId="53" xfId="0" applyFill="1" applyBorder="1"/>
    <xf numFmtId="0" fontId="0" fillId="5" borderId="55" xfId="0" applyFill="1" applyBorder="1"/>
    <xf numFmtId="0" fontId="2" fillId="3" borderId="57" xfId="0" applyFont="1" applyFill="1" applyBorder="1" applyAlignment="1">
      <alignment vertical="center"/>
    </xf>
    <xf numFmtId="0" fontId="0" fillId="3" borderId="55" xfId="0" applyFill="1" applyBorder="1" applyAlignment="1">
      <alignment vertical="center"/>
    </xf>
    <xf numFmtId="0" fontId="0" fillId="5" borderId="55" xfId="0" applyFill="1" applyBorder="1" applyAlignment="1">
      <alignment vertical="center"/>
    </xf>
    <xf numFmtId="0" fontId="2" fillId="5" borderId="53" xfId="0" applyFont="1" applyFill="1" applyBorder="1"/>
    <xf numFmtId="0" fontId="2" fillId="0" borderId="53" xfId="0" applyFont="1" applyBorder="1" applyAlignment="1">
      <alignment vertical="center"/>
    </xf>
    <xf numFmtId="0" fontId="10" fillId="5" borderId="54" xfId="0" applyFont="1" applyFill="1" applyBorder="1" applyAlignment="1">
      <alignment vertical="center"/>
    </xf>
    <xf numFmtId="44" fontId="25" fillId="5" borderId="6" xfId="1" quotePrefix="1" applyFont="1" applyFill="1" applyBorder="1"/>
    <xf numFmtId="44" fontId="25" fillId="5" borderId="3" xfId="1" applyFont="1" applyFill="1" applyBorder="1"/>
    <xf numFmtId="164" fontId="9" fillId="0" borderId="2" xfId="1" applyNumberFormat="1" applyFont="1" applyBorder="1"/>
    <xf numFmtId="164" fontId="9" fillId="5" borderId="2" xfId="1" applyNumberFormat="1" applyFont="1" applyFill="1" applyBorder="1"/>
    <xf numFmtId="164" fontId="0" fillId="5" borderId="24" xfId="1" applyNumberFormat="1" applyFont="1" applyFill="1" applyBorder="1"/>
    <xf numFmtId="0" fontId="2" fillId="2" borderId="49" xfId="0" applyFont="1" applyFill="1" applyBorder="1"/>
    <xf numFmtId="44" fontId="0" fillId="6" borderId="48" xfId="0" applyNumberFormat="1" applyFill="1" applyBorder="1"/>
    <xf numFmtId="44" fontId="0" fillId="6" borderId="38" xfId="0" applyNumberFormat="1" applyFill="1" applyBorder="1"/>
    <xf numFmtId="44" fontId="0" fillId="6" borderId="49" xfId="0" applyNumberFormat="1" applyFill="1" applyBorder="1"/>
    <xf numFmtId="44" fontId="0" fillId="2" borderId="50" xfId="0" applyNumberFormat="1" applyFill="1" applyBorder="1"/>
    <xf numFmtId="164" fontId="0" fillId="6" borderId="48" xfId="1" applyNumberFormat="1" applyFont="1" applyFill="1" applyBorder="1"/>
    <xf numFmtId="164" fontId="0" fillId="6" borderId="38" xfId="1" applyNumberFormat="1" applyFont="1" applyFill="1" applyBorder="1"/>
    <xf numFmtId="0" fontId="0" fillId="6" borderId="38" xfId="0" applyFill="1" applyBorder="1"/>
    <xf numFmtId="44" fontId="0" fillId="6" borderId="61" xfId="0" applyNumberFormat="1" applyFill="1" applyBorder="1"/>
    <xf numFmtId="44" fontId="0" fillId="6" borderId="63" xfId="0" applyNumberFormat="1" applyFill="1" applyBorder="1"/>
    <xf numFmtId="44" fontId="0" fillId="6" borderId="65" xfId="0" applyNumberFormat="1" applyFill="1" applyBorder="1"/>
    <xf numFmtId="44" fontId="0" fillId="6" borderId="68" xfId="0" applyNumberFormat="1" applyFill="1" applyBorder="1"/>
    <xf numFmtId="44" fontId="0" fillId="0" borderId="38" xfId="0" applyNumberFormat="1" applyFill="1" applyBorder="1"/>
    <xf numFmtId="164" fontId="9" fillId="6" borderId="38" xfId="0" applyNumberFormat="1" applyFont="1" applyFill="1" applyBorder="1"/>
    <xf numFmtId="0" fontId="9" fillId="6" borderId="38" xfId="0" applyFont="1" applyFill="1" applyBorder="1"/>
    <xf numFmtId="0" fontId="0" fillId="6" borderId="39" xfId="0" applyFill="1" applyBorder="1"/>
    <xf numFmtId="0" fontId="27" fillId="0" borderId="0" xfId="0" applyFont="1"/>
    <xf numFmtId="164" fontId="2" fillId="2" borderId="43" xfId="1" applyNumberFormat="1" applyFont="1" applyFill="1" applyBorder="1"/>
    <xf numFmtId="164" fontId="0" fillId="6" borderId="47" xfId="1" applyNumberFormat="1" applyFont="1" applyFill="1" applyBorder="1"/>
    <xf numFmtId="164" fontId="0" fillId="6" borderId="9" xfId="1" applyNumberFormat="1" applyFont="1" applyFill="1" applyBorder="1"/>
    <xf numFmtId="164" fontId="0" fillId="6" borderId="43" xfId="1" applyNumberFormat="1" applyFont="1" applyFill="1" applyBorder="1"/>
    <xf numFmtId="164" fontId="0" fillId="2" borderId="45" xfId="1" applyNumberFormat="1" applyFont="1" applyFill="1" applyBorder="1"/>
    <xf numFmtId="164" fontId="6" fillId="6" borderId="9" xfId="1" applyNumberFormat="1" applyFont="1" applyFill="1" applyBorder="1"/>
    <xf numFmtId="164" fontId="6" fillId="6" borderId="47" xfId="1" applyNumberFormat="1" applyFont="1" applyFill="1" applyBorder="1"/>
    <xf numFmtId="164" fontId="0" fillId="6" borderId="14" xfId="1" applyNumberFormat="1" applyFont="1" applyFill="1" applyBorder="1"/>
    <xf numFmtId="164" fontId="0" fillId="6" borderId="60" xfId="1" applyNumberFormat="1" applyFont="1" applyFill="1" applyBorder="1"/>
    <xf numFmtId="164" fontId="0" fillId="6" borderId="62" xfId="1" applyNumberFormat="1" applyFont="1" applyFill="1" applyBorder="1"/>
    <xf numFmtId="164" fontId="0" fillId="6" borderId="64" xfId="1" applyNumberFormat="1" applyFont="1" applyFill="1" applyBorder="1"/>
    <xf numFmtId="164" fontId="0" fillId="6" borderId="66" xfId="1" applyNumberFormat="1" applyFont="1" applyFill="1" applyBorder="1"/>
    <xf numFmtId="164" fontId="0" fillId="6" borderId="67" xfId="1" applyNumberFormat="1" applyFont="1" applyFill="1" applyBorder="1"/>
    <xf numFmtId="164" fontId="9" fillId="6" borderId="9" xfId="1" applyNumberFormat="1" applyFont="1" applyFill="1" applyBorder="1"/>
    <xf numFmtId="164" fontId="0" fillId="0" borderId="9" xfId="1" applyNumberFormat="1" applyFont="1" applyBorder="1"/>
    <xf numFmtId="164" fontId="9" fillId="0" borderId="9" xfId="1" applyNumberFormat="1" applyFont="1" applyBorder="1"/>
    <xf numFmtId="164" fontId="0" fillId="6" borderId="17" xfId="1" applyNumberFormat="1" applyFont="1" applyFill="1" applyBorder="1"/>
    <xf numFmtId="164" fontId="19" fillId="4" borderId="31" xfId="1" applyNumberFormat="1" applyFont="1" applyFill="1" applyBorder="1"/>
    <xf numFmtId="0" fontId="0" fillId="3" borderId="38" xfId="0" applyFill="1" applyBorder="1"/>
    <xf numFmtId="0" fontId="0" fillId="3" borderId="48" xfId="0" applyFill="1" applyBorder="1"/>
    <xf numFmtId="0" fontId="0" fillId="3" borderId="49" xfId="0" applyFill="1" applyBorder="1"/>
    <xf numFmtId="44" fontId="0" fillId="3" borderId="0" xfId="0" applyNumberFormat="1" applyFill="1" applyBorder="1"/>
    <xf numFmtId="44" fontId="0" fillId="3" borderId="1" xfId="0" applyNumberFormat="1" applyFill="1" applyBorder="1"/>
    <xf numFmtId="44" fontId="19" fillId="3" borderId="48" xfId="1" applyFont="1" applyFill="1" applyBorder="1"/>
    <xf numFmtId="44" fontId="19" fillId="3" borderId="38" xfId="1" applyFont="1" applyFill="1" applyBorder="1"/>
    <xf numFmtId="44" fontId="19" fillId="3" borderId="49" xfId="1" applyFont="1" applyFill="1" applyBorder="1"/>
    <xf numFmtId="44" fontId="19" fillId="3" borderId="8" xfId="1" applyFont="1" applyFill="1" applyBorder="1"/>
    <xf numFmtId="44" fontId="19" fillId="3" borderId="10" xfId="1" applyFont="1" applyFill="1" applyBorder="1"/>
    <xf numFmtId="0" fontId="2" fillId="0" borderId="71" xfId="0" applyFont="1" applyBorder="1"/>
    <xf numFmtId="0" fontId="28" fillId="0" borderId="14" xfId="0" applyFont="1" applyBorder="1" applyAlignment="1">
      <alignment horizontal="right"/>
    </xf>
    <xf numFmtId="0" fontId="28" fillId="0" borderId="16" xfId="0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8" xfId="0" applyBorder="1"/>
    <xf numFmtId="0" fontId="2" fillId="0" borderId="72" xfId="0" applyFont="1" applyBorder="1" applyAlignment="1">
      <alignment horizontal="left"/>
    </xf>
    <xf numFmtId="44" fontId="28" fillId="0" borderId="0" xfId="0" applyNumberFormat="1" applyFont="1" applyBorder="1" applyAlignment="1">
      <alignment horizontal="right"/>
    </xf>
    <xf numFmtId="44" fontId="28" fillId="0" borderId="18" xfId="0" applyNumberFormat="1" applyFont="1" applyBorder="1" applyAlignment="1">
      <alignment horizontal="right"/>
    </xf>
    <xf numFmtId="0" fontId="28" fillId="0" borderId="14" xfId="0" applyFont="1" applyBorder="1" applyAlignment="1">
      <alignment horizontal="right" indent="1"/>
    </xf>
    <xf numFmtId="0" fontId="28" fillId="0" borderId="14" xfId="0" applyFont="1" applyBorder="1"/>
    <xf numFmtId="44" fontId="28" fillId="0" borderId="0" xfId="0" applyNumberFormat="1" applyFont="1" applyBorder="1"/>
    <xf numFmtId="0" fontId="28" fillId="0" borderId="0" xfId="0" applyFont="1" applyBorder="1"/>
    <xf numFmtId="0" fontId="2" fillId="0" borderId="71" xfId="0" applyFont="1" applyBorder="1" applyAlignment="1">
      <alignment horizontal="left"/>
    </xf>
    <xf numFmtId="0" fontId="28" fillId="0" borderId="69" xfId="0" applyFont="1" applyBorder="1"/>
    <xf numFmtId="164" fontId="0" fillId="0" borderId="34" xfId="1" applyNumberFormat="1" applyFont="1" applyBorder="1"/>
    <xf numFmtId="164" fontId="0" fillId="0" borderId="4" xfId="1" applyNumberFormat="1" applyFont="1" applyBorder="1"/>
    <xf numFmtId="164" fontId="0" fillId="0" borderId="15" xfId="0" applyNumberFormat="1" applyBorder="1"/>
    <xf numFmtId="164" fontId="2" fillId="0" borderId="9" xfId="1" applyNumberFormat="1" applyFont="1" applyBorder="1"/>
    <xf numFmtId="164" fontId="2" fillId="0" borderId="15" xfId="1" applyNumberFormat="1" applyFont="1" applyBorder="1"/>
    <xf numFmtId="164" fontId="2" fillId="0" borderId="17" xfId="1" applyNumberFormat="1" applyFont="1" applyBorder="1"/>
    <xf numFmtId="164" fontId="0" fillId="0" borderId="18" xfId="1" applyNumberFormat="1" applyFont="1" applyBorder="1"/>
    <xf numFmtId="164" fontId="0" fillId="0" borderId="19" xfId="1" applyNumberFormat="1" applyFont="1" applyBorder="1"/>
    <xf numFmtId="164" fontId="2" fillId="0" borderId="20" xfId="1" applyNumberFormat="1" applyFont="1" applyBorder="1"/>
    <xf numFmtId="164" fontId="0" fillId="0" borderId="37" xfId="0" applyNumberFormat="1" applyBorder="1"/>
    <xf numFmtId="164" fontId="2" fillId="0" borderId="15" xfId="0" applyNumberFormat="1" applyFont="1" applyBorder="1"/>
    <xf numFmtId="164" fontId="0" fillId="0" borderId="69" xfId="1" applyNumberFormat="1" applyFont="1" applyBorder="1"/>
    <xf numFmtId="164" fontId="0" fillId="0" borderId="35" xfId="1" applyNumberFormat="1" applyFont="1" applyBorder="1"/>
    <xf numFmtId="164" fontId="2" fillId="0" borderId="70" xfId="0" applyNumberFormat="1" applyFont="1" applyBorder="1"/>
    <xf numFmtId="164" fontId="0" fillId="0" borderId="17" xfId="1" applyNumberFormat="1" applyFont="1" applyBorder="1"/>
    <xf numFmtId="164" fontId="2" fillId="0" borderId="20" xfId="0" applyNumberFormat="1" applyFont="1" applyBorder="1"/>
    <xf numFmtId="0" fontId="28" fillId="0" borderId="72" xfId="0" applyFont="1" applyBorder="1"/>
    <xf numFmtId="0" fontId="2" fillId="0" borderId="70" xfId="0" applyFont="1" applyBorder="1"/>
    <xf numFmtId="0" fontId="10" fillId="8" borderId="71" xfId="0" applyFont="1" applyFill="1" applyBorder="1"/>
    <xf numFmtId="44" fontId="17" fillId="8" borderId="35" xfId="1" applyFont="1" applyFill="1" applyBorder="1"/>
    <xf numFmtId="44" fontId="17" fillId="8" borderId="69" xfId="1" quotePrefix="1" applyFont="1" applyFill="1" applyBorder="1"/>
    <xf numFmtId="0" fontId="2" fillId="8" borderId="36" xfId="0" applyFont="1" applyFill="1" applyBorder="1"/>
    <xf numFmtId="44" fontId="19" fillId="8" borderId="35" xfId="1" applyFont="1" applyFill="1" applyBorder="1"/>
    <xf numFmtId="44" fontId="19" fillId="8" borderId="69" xfId="1" applyFont="1" applyFill="1" applyBorder="1"/>
    <xf numFmtId="44" fontId="0" fillId="8" borderId="36" xfId="0" applyNumberFormat="1" applyFill="1" applyBorder="1"/>
    <xf numFmtId="0" fontId="10" fillId="8" borderId="71" xfId="0" applyFont="1" applyFill="1" applyBorder="1" applyAlignment="1">
      <alignment vertical="center"/>
    </xf>
    <xf numFmtId="0" fontId="10" fillId="9" borderId="71" xfId="0" applyFont="1" applyFill="1" applyBorder="1" applyAlignment="1">
      <alignment vertical="center"/>
    </xf>
    <xf numFmtId="44" fontId="15" fillId="9" borderId="35" xfId="1" applyNumberFormat="1" applyFont="1" applyFill="1" applyBorder="1"/>
    <xf numFmtId="44" fontId="15" fillId="9" borderId="69" xfId="1" applyFont="1" applyFill="1" applyBorder="1"/>
    <xf numFmtId="164" fontId="0" fillId="9" borderId="36" xfId="1" applyNumberFormat="1" applyFont="1" applyFill="1" applyBorder="1"/>
    <xf numFmtId="164" fontId="14" fillId="7" borderId="35" xfId="1" applyNumberFormat="1" applyFont="1" applyFill="1" applyBorder="1"/>
    <xf numFmtId="164" fontId="14" fillId="7" borderId="59" xfId="1" applyNumberFormat="1" applyFont="1" applyFill="1" applyBorder="1"/>
    <xf numFmtId="164" fontId="14" fillId="7" borderId="36" xfId="1" applyNumberFormat="1" applyFont="1" applyFill="1" applyBorder="1"/>
    <xf numFmtId="0" fontId="10" fillId="7" borderId="71" xfId="0" applyFont="1" applyFill="1" applyBorder="1" applyAlignment="1">
      <alignment vertical="center"/>
    </xf>
    <xf numFmtId="0" fontId="5" fillId="7" borderId="72" xfId="0" applyFont="1" applyFill="1" applyBorder="1" applyAlignment="1">
      <alignment horizontal="center"/>
    </xf>
    <xf numFmtId="164" fontId="14" fillId="7" borderId="23" xfId="0" applyNumberFormat="1" applyFont="1" applyFill="1" applyBorder="1" applyAlignment="1">
      <alignment horizontal="center"/>
    </xf>
    <xf numFmtId="44" fontId="14" fillId="7" borderId="22" xfId="1" quotePrefix="1" applyFont="1" applyFill="1" applyBorder="1" applyAlignment="1">
      <alignment horizontal="center"/>
    </xf>
    <xf numFmtId="164" fontId="14" fillId="7" borderId="37" xfId="1" applyNumberFormat="1" applyFont="1" applyFill="1" applyBorder="1" applyAlignment="1">
      <alignment horizontal="center"/>
    </xf>
    <xf numFmtId="0" fontId="6" fillId="7" borderId="14" xfId="0" applyFont="1" applyFill="1" applyBorder="1" applyAlignment="1">
      <alignment horizontal="center"/>
    </xf>
    <xf numFmtId="164" fontId="14" fillId="7" borderId="38" xfId="1" applyNumberFormat="1" applyFont="1" applyFill="1" applyBorder="1" applyAlignment="1">
      <alignment horizontal="center"/>
    </xf>
    <xf numFmtId="164" fontId="14" fillId="7" borderId="4" xfId="0" applyNumberFormat="1" applyFont="1" applyFill="1" applyBorder="1" applyAlignment="1">
      <alignment horizontal="center"/>
    </xf>
    <xf numFmtId="165" fontId="14" fillId="7" borderId="8" xfId="1" applyNumberFormat="1" applyFont="1" applyFill="1" applyBorder="1" applyAlignment="1">
      <alignment horizontal="center"/>
    </xf>
    <xf numFmtId="164" fontId="14" fillId="7" borderId="38" xfId="0" applyNumberFormat="1" applyFont="1" applyFill="1" applyBorder="1" applyAlignment="1">
      <alignment horizontal="center"/>
    </xf>
    <xf numFmtId="0" fontId="10" fillId="9" borderId="34" xfId="0" applyFont="1" applyFill="1" applyBorder="1" applyAlignment="1">
      <alignment vertical="center"/>
    </xf>
    <xf numFmtId="164" fontId="13" fillId="9" borderId="35" xfId="1" applyNumberFormat="1" applyFont="1" applyFill="1" applyBorder="1"/>
    <xf numFmtId="44" fontId="13" fillId="9" borderId="69" xfId="1" quotePrefix="1" applyFont="1" applyFill="1" applyBorder="1"/>
    <xf numFmtId="0" fontId="10" fillId="9" borderId="71" xfId="0" applyFont="1" applyFill="1" applyBorder="1"/>
    <xf numFmtId="164" fontId="15" fillId="9" borderId="35" xfId="1" applyNumberFormat="1" applyFont="1" applyFill="1" applyBorder="1"/>
    <xf numFmtId="0" fontId="6" fillId="7" borderId="71" xfId="0" applyFont="1" applyFill="1" applyBorder="1"/>
    <xf numFmtId="44" fontId="14" fillId="7" borderId="69" xfId="1" applyFont="1" applyFill="1" applyBorder="1"/>
    <xf numFmtId="164" fontId="6" fillId="7" borderId="36" xfId="1" applyNumberFormat="1" applyFont="1" applyFill="1" applyBorder="1"/>
    <xf numFmtId="164" fontId="14" fillId="9" borderId="35" xfId="1" applyNumberFormat="1" applyFont="1" applyFill="1" applyBorder="1"/>
    <xf numFmtId="44" fontId="14" fillId="9" borderId="69" xfId="1" applyFont="1" applyFill="1" applyBorder="1"/>
    <xf numFmtId="164" fontId="9" fillId="9" borderId="36" xfId="1" applyNumberFormat="1" applyFont="1" applyFill="1" applyBorder="1"/>
    <xf numFmtId="0" fontId="0" fillId="7" borderId="71" xfId="0" applyFill="1" applyBorder="1"/>
    <xf numFmtId="0" fontId="0" fillId="7" borderId="69" xfId="0" applyFill="1" applyBorder="1"/>
    <xf numFmtId="164" fontId="0" fillId="7" borderId="34" xfId="1" applyNumberFormat="1" applyFont="1" applyFill="1" applyBorder="1"/>
    <xf numFmtId="164" fontId="2" fillId="7" borderId="69" xfId="1" applyNumberFormat="1" applyFont="1" applyFill="1" applyBorder="1"/>
    <xf numFmtId="164" fontId="2" fillId="7" borderId="35" xfId="1" applyNumberFormat="1" applyFont="1" applyFill="1" applyBorder="1"/>
    <xf numFmtId="164" fontId="2" fillId="7" borderId="70" xfId="1" applyNumberFormat="1" applyFont="1" applyFill="1" applyBorder="1"/>
    <xf numFmtId="0" fontId="2" fillId="7" borderId="71" xfId="0" applyFont="1" applyFill="1" applyBorder="1"/>
    <xf numFmtId="0" fontId="2" fillId="7" borderId="69" xfId="0" applyFont="1" applyFill="1" applyBorder="1"/>
    <xf numFmtId="164" fontId="2" fillId="7" borderId="34" xfId="1" applyNumberFormat="1" applyFont="1" applyFill="1" applyBorder="1"/>
    <xf numFmtId="0" fontId="6" fillId="7" borderId="70" xfId="0" applyFont="1" applyFill="1" applyBorder="1"/>
    <xf numFmtId="44" fontId="6" fillId="7" borderId="34" xfId="1" applyFont="1" applyFill="1" applyBorder="1"/>
    <xf numFmtId="44" fontId="6" fillId="7" borderId="35" xfId="1" applyFont="1" applyFill="1" applyBorder="1"/>
    <xf numFmtId="164" fontId="6" fillId="7" borderId="70" xfId="1" applyNumberFormat="1" applyFont="1" applyFill="1" applyBorder="1"/>
    <xf numFmtId="44" fontId="18" fillId="7" borderId="23" xfId="1" applyFont="1" applyFill="1" applyBorder="1" applyAlignment="1">
      <alignment horizontal="center"/>
    </xf>
    <xf numFmtId="0" fontId="18" fillId="7" borderId="22" xfId="0" applyFont="1" applyFill="1" applyBorder="1" applyAlignment="1">
      <alignment horizontal="center"/>
    </xf>
    <xf numFmtId="0" fontId="6" fillId="7" borderId="37" xfId="0" applyFont="1" applyFill="1" applyBorder="1" applyAlignment="1">
      <alignment horizontal="center"/>
    </xf>
    <xf numFmtId="0" fontId="18" fillId="7" borderId="4" xfId="0" applyFont="1" applyFill="1" applyBorder="1" applyAlignment="1">
      <alignment horizontal="center"/>
    </xf>
    <xf numFmtId="44" fontId="18" fillId="7" borderId="0" xfId="1" quotePrefix="1" applyFont="1" applyFill="1" applyBorder="1" applyAlignment="1">
      <alignment horizontal="center"/>
    </xf>
    <xf numFmtId="0" fontId="6" fillId="7" borderId="38" xfId="0" applyFont="1" applyFill="1" applyBorder="1" applyAlignment="1">
      <alignment horizontal="center"/>
    </xf>
    <xf numFmtId="6" fontId="18" fillId="7" borderId="19" xfId="0" applyNumberFormat="1" applyFont="1" applyFill="1" applyBorder="1" applyAlignment="1">
      <alignment horizontal="center"/>
    </xf>
    <xf numFmtId="0" fontId="18" fillId="7" borderId="18" xfId="0" applyFont="1" applyFill="1" applyBorder="1" applyAlignment="1">
      <alignment horizontal="center"/>
    </xf>
    <xf numFmtId="0" fontId="6" fillId="7" borderId="39" xfId="0" applyFont="1" applyFill="1" applyBorder="1" applyAlignment="1">
      <alignment horizontal="center"/>
    </xf>
    <xf numFmtId="44" fontId="18" fillId="7" borderId="35" xfId="1" applyFont="1" applyFill="1" applyBorder="1"/>
    <xf numFmtId="44" fontId="18" fillId="7" borderId="69" xfId="1" applyFont="1" applyFill="1" applyBorder="1"/>
    <xf numFmtId="44" fontId="6" fillId="7" borderId="36" xfId="0" applyNumberFormat="1" applyFont="1" applyFill="1" applyBorder="1"/>
    <xf numFmtId="44" fontId="6" fillId="7" borderId="36" xfId="1" applyFont="1" applyFill="1" applyBorder="1"/>
    <xf numFmtId="0" fontId="10" fillId="7" borderId="14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2" fillId="7" borderId="52" xfId="0" applyFont="1" applyFill="1" applyBorder="1" applyAlignment="1">
      <alignment horizontal="center"/>
    </xf>
    <xf numFmtId="44" fontId="17" fillId="7" borderId="21" xfId="1" applyFont="1" applyFill="1" applyBorder="1" applyAlignment="1">
      <alignment horizontal="center"/>
    </xf>
    <xf numFmtId="44" fontId="18" fillId="7" borderId="37" xfId="1" quotePrefix="1" applyFont="1" applyFill="1" applyBorder="1" applyAlignment="1">
      <alignment horizontal="center"/>
    </xf>
    <xf numFmtId="0" fontId="24" fillId="7" borderId="40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164" fontId="2" fillId="7" borderId="21" xfId="1" applyNumberFormat="1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" fillId="7" borderId="37" xfId="0" applyFont="1" applyFill="1" applyBorder="1" applyAlignment="1">
      <alignment horizontal="center"/>
    </xf>
    <xf numFmtId="0" fontId="5" fillId="7" borderId="53" xfId="0" applyFont="1" applyFill="1" applyBorder="1" applyAlignment="1">
      <alignment horizontal="center"/>
    </xf>
    <xf numFmtId="44" fontId="18" fillId="7" borderId="9" xfId="1" applyFont="1" applyFill="1" applyBorder="1" applyAlignment="1">
      <alignment horizontal="center"/>
    </xf>
    <xf numFmtId="0" fontId="18" fillId="7" borderId="38" xfId="0" applyFont="1" applyFill="1" applyBorder="1" applyAlignment="1">
      <alignment horizontal="center"/>
    </xf>
    <xf numFmtId="0" fontId="22" fillId="7" borderId="8" xfId="0" applyFont="1" applyFill="1" applyBorder="1" applyAlignment="1">
      <alignment horizontal="center"/>
    </xf>
    <xf numFmtId="44" fontId="22" fillId="7" borderId="2" xfId="1" quotePrefix="1" applyFont="1" applyFill="1" applyBorder="1" applyAlignment="1">
      <alignment horizontal="center"/>
    </xf>
    <xf numFmtId="164" fontId="6" fillId="7" borderId="9" xfId="1" applyNumberFormat="1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6" fillId="7" borderId="53" xfId="0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  <xf numFmtId="165" fontId="18" fillId="7" borderId="38" xfId="1" applyNumberFormat="1" applyFont="1" applyFill="1" applyBorder="1" applyAlignment="1">
      <alignment horizontal="center"/>
    </xf>
    <xf numFmtId="44" fontId="22" fillId="7" borderId="8" xfId="1" quotePrefix="1" applyFont="1" applyFill="1" applyBorder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10" fillId="7" borderId="54" xfId="0" applyFont="1" applyFill="1" applyBorder="1" applyAlignment="1">
      <alignment horizontal="center"/>
    </xf>
    <xf numFmtId="6" fontId="18" fillId="7" borderId="17" xfId="0" applyNumberFormat="1" applyFont="1" applyFill="1" applyBorder="1" applyAlignment="1">
      <alignment horizontal="center"/>
    </xf>
    <xf numFmtId="0" fontId="17" fillId="7" borderId="39" xfId="0" quotePrefix="1" applyFont="1" applyFill="1" applyBorder="1" applyAlignment="1">
      <alignment horizontal="center"/>
    </xf>
    <xf numFmtId="6" fontId="22" fillId="7" borderId="41" xfId="0" applyNumberFormat="1" applyFont="1" applyFill="1" applyBorder="1" applyAlignment="1">
      <alignment horizontal="center"/>
    </xf>
    <xf numFmtId="165" fontId="22" fillId="7" borderId="24" xfId="1" applyNumberFormat="1" applyFont="1" applyFill="1" applyBorder="1" applyAlignment="1">
      <alignment horizontal="center"/>
    </xf>
    <xf numFmtId="164" fontId="6" fillId="7" borderId="17" xfId="1" applyNumberFormat="1" applyFont="1" applyFill="1" applyBorder="1" applyAlignment="1">
      <alignment horizontal="center"/>
    </xf>
    <xf numFmtId="0" fontId="6" fillId="7" borderId="19" xfId="0" applyFont="1" applyFill="1" applyBorder="1" applyAlignment="1">
      <alignment horizontal="center"/>
    </xf>
    <xf numFmtId="0" fontId="3" fillId="2" borderId="54" xfId="0" applyFont="1" applyFill="1" applyBorder="1" applyAlignment="1">
      <alignment vertical="center"/>
    </xf>
    <xf numFmtId="44" fontId="19" fillId="2" borderId="17" xfId="1" applyFont="1" applyFill="1" applyBorder="1"/>
    <xf numFmtId="44" fontId="19" fillId="2" borderId="39" xfId="1" applyFont="1" applyFill="1" applyBorder="1"/>
    <xf numFmtId="44" fontId="25" fillId="2" borderId="41" xfId="1" applyFont="1" applyFill="1" applyBorder="1"/>
    <xf numFmtId="44" fontId="25" fillId="2" borderId="24" xfId="1" applyFont="1" applyFill="1" applyBorder="1"/>
    <xf numFmtId="164" fontId="0" fillId="2" borderId="17" xfId="1" applyNumberFormat="1" applyFont="1" applyFill="1" applyBorder="1"/>
    <xf numFmtId="0" fontId="0" fillId="2" borderId="19" xfId="0" applyFill="1" applyBorder="1"/>
    <xf numFmtId="44" fontId="0" fillId="2" borderId="39" xfId="0" applyNumberFormat="1" applyFill="1" applyBorder="1"/>
    <xf numFmtId="0" fontId="6" fillId="7" borderId="32" xfId="0" applyFont="1" applyFill="1" applyBorder="1"/>
    <xf numFmtId="44" fontId="18" fillId="7" borderId="34" xfId="1" applyFont="1" applyFill="1" applyBorder="1"/>
    <xf numFmtId="44" fontId="18" fillId="7" borderId="70" xfId="1" applyFont="1" applyFill="1" applyBorder="1"/>
    <xf numFmtId="44" fontId="22" fillId="7" borderId="42" xfId="1" applyFont="1" applyFill="1" applyBorder="1"/>
    <xf numFmtId="44" fontId="22" fillId="7" borderId="69" xfId="1" applyFont="1" applyFill="1" applyBorder="1"/>
    <xf numFmtId="0" fontId="10" fillId="2" borderId="32" xfId="0" applyFont="1" applyFill="1" applyBorder="1"/>
    <xf numFmtId="164" fontId="15" fillId="2" borderId="34" xfId="1" applyNumberFormat="1" applyFont="1" applyFill="1" applyBorder="1"/>
    <xf numFmtId="44" fontId="15" fillId="2" borderId="70" xfId="1" applyFont="1" applyFill="1" applyBorder="1"/>
    <xf numFmtId="164" fontId="25" fillId="2" borderId="69" xfId="1" applyNumberFormat="1" applyFont="1" applyFill="1" applyBorder="1"/>
    <xf numFmtId="164" fontId="0" fillId="2" borderId="71" xfId="1" applyNumberFormat="1" applyFont="1" applyFill="1" applyBorder="1"/>
    <xf numFmtId="0" fontId="0" fillId="2" borderId="42" xfId="0" applyFill="1" applyBorder="1"/>
    <xf numFmtId="0" fontId="0" fillId="2" borderId="36" xfId="0" applyFill="1" applyBorder="1"/>
    <xf numFmtId="0" fontId="10" fillId="2" borderId="32" xfId="0" applyFont="1" applyFill="1" applyBorder="1" applyAlignment="1">
      <alignment vertical="center"/>
    </xf>
    <xf numFmtId="164" fontId="14" fillId="2" borderId="34" xfId="1" applyNumberFormat="1" applyFont="1" applyFill="1" applyBorder="1"/>
    <xf numFmtId="44" fontId="14" fillId="2" borderId="70" xfId="1" applyFont="1" applyFill="1" applyBorder="1"/>
    <xf numFmtId="164" fontId="26" fillId="2" borderId="69" xfId="1" applyNumberFormat="1" applyFont="1" applyFill="1" applyBorder="1"/>
    <xf numFmtId="0" fontId="22" fillId="2" borderId="69" xfId="0" applyFont="1" applyFill="1" applyBorder="1"/>
    <xf numFmtId="164" fontId="6" fillId="2" borderId="71" xfId="1" applyNumberFormat="1" applyFont="1" applyFill="1" applyBorder="1"/>
    <xf numFmtId="0" fontId="6" fillId="2" borderId="42" xfId="0" applyFont="1" applyFill="1" applyBorder="1"/>
    <xf numFmtId="0" fontId="6" fillId="2" borderId="36" xfId="0" applyFont="1" applyFill="1" applyBorder="1"/>
    <xf numFmtId="44" fontId="6" fillId="6" borderId="4" xfId="0" applyNumberFormat="1" applyFont="1" applyFill="1" applyBorder="1"/>
    <xf numFmtId="0" fontId="3" fillId="2" borderId="32" xfId="0" applyFont="1" applyFill="1" applyBorder="1"/>
    <xf numFmtId="44" fontId="19" fillId="2" borderId="34" xfId="1" applyFont="1" applyFill="1" applyBorder="1"/>
    <xf numFmtId="44" fontId="19" fillId="2" borderId="36" xfId="1" applyFont="1" applyFill="1" applyBorder="1"/>
    <xf numFmtId="44" fontId="25" fillId="2" borderId="42" xfId="1" applyFont="1" applyFill="1" applyBorder="1"/>
    <xf numFmtId="44" fontId="25" fillId="2" borderId="59" xfId="1" applyFont="1" applyFill="1" applyBorder="1"/>
    <xf numFmtId="164" fontId="0" fillId="2" borderId="34" xfId="1" applyNumberFormat="1" applyFont="1" applyFill="1" applyBorder="1"/>
    <xf numFmtId="44" fontId="0" fillId="2" borderId="36" xfId="0" applyNumberFormat="1" applyFill="1" applyBorder="1"/>
    <xf numFmtId="0" fontId="2" fillId="2" borderId="32" xfId="0" applyFont="1" applyFill="1" applyBorder="1" applyAlignment="1">
      <alignment vertical="center"/>
    </xf>
    <xf numFmtId="44" fontId="15" fillId="2" borderId="71" xfId="1" applyNumberFormat="1" applyFont="1" applyFill="1" applyBorder="1"/>
    <xf numFmtId="44" fontId="15" fillId="2" borderId="36" xfId="1" applyFont="1" applyFill="1" applyBorder="1"/>
    <xf numFmtId="164" fontId="0" fillId="2" borderId="42" xfId="1" applyNumberFormat="1" applyFont="1" applyFill="1" applyBorder="1"/>
    <xf numFmtId="164" fontId="0" fillId="2" borderId="59" xfId="1" applyNumberFormat="1" applyFont="1" applyFill="1" applyBorder="1"/>
    <xf numFmtId="44" fontId="0" fillId="2" borderId="35" xfId="1" applyFont="1" applyFill="1" applyBorder="1"/>
    <xf numFmtId="164" fontId="9" fillId="2" borderId="59" xfId="1" applyNumberFormat="1" applyFont="1" applyFill="1" applyBorder="1"/>
    <xf numFmtId="164" fontId="9" fillId="2" borderId="34" xfId="1" applyNumberFormat="1" applyFont="1" applyFill="1" applyBorder="1"/>
    <xf numFmtId="44" fontId="9" fillId="2" borderId="35" xfId="0" applyNumberFormat="1" applyFont="1" applyFill="1" applyBorder="1"/>
    <xf numFmtId="44" fontId="0" fillId="2" borderId="35" xfId="0" applyNumberFormat="1" applyFill="1" applyBorder="1"/>
    <xf numFmtId="0" fontId="2" fillId="7" borderId="35" xfId="0" applyFont="1" applyFill="1" applyBorder="1"/>
    <xf numFmtId="0" fontId="16" fillId="4" borderId="73" xfId="0" applyFont="1" applyFill="1" applyBorder="1"/>
    <xf numFmtId="0" fontId="23" fillId="0" borderId="73" xfId="0" applyFont="1" applyBorder="1"/>
    <xf numFmtId="164" fontId="7" fillId="0" borderId="73" xfId="1" applyNumberFormat="1" applyFont="1" applyBorder="1"/>
    <xf numFmtId="0" fontId="7" fillId="0" borderId="73" xfId="0" applyFont="1" applyBorder="1"/>
    <xf numFmtId="44" fontId="16" fillId="4" borderId="74" xfId="1" applyFont="1" applyFill="1" applyBorder="1"/>
    <xf numFmtId="0" fontId="7" fillId="0" borderId="52" xfId="0" applyFont="1" applyBorder="1"/>
    <xf numFmtId="0" fontId="7" fillId="0" borderId="53" xfId="0" applyFont="1" applyBorder="1"/>
    <xf numFmtId="0" fontId="8" fillId="0" borderId="53" xfId="0" applyFont="1" applyBorder="1"/>
    <xf numFmtId="44" fontId="16" fillId="4" borderId="75" xfId="1" applyFont="1" applyFill="1" applyBorder="1"/>
    <xf numFmtId="0" fontId="16" fillId="4" borderId="76" xfId="0" applyFont="1" applyFill="1" applyBorder="1"/>
    <xf numFmtId="0" fontId="23" fillId="0" borderId="76" xfId="0" applyFont="1" applyBorder="1"/>
    <xf numFmtId="164" fontId="7" fillId="0" borderId="76" xfId="1" applyNumberFormat="1" applyFont="1" applyBorder="1"/>
    <xf numFmtId="0" fontId="7" fillId="0" borderId="76" xfId="0" applyFont="1" applyBorder="1"/>
    <xf numFmtId="164" fontId="0" fillId="5" borderId="1" xfId="1" applyNumberFormat="1" applyFont="1" applyFill="1" applyBorder="1"/>
    <xf numFmtId="0" fontId="10" fillId="7" borderId="32" xfId="0" applyFont="1" applyFill="1" applyBorder="1"/>
    <xf numFmtId="44" fontId="29" fillId="7" borderId="34" xfId="1" applyFont="1" applyFill="1" applyBorder="1"/>
    <xf numFmtId="44" fontId="29" fillId="7" borderId="36" xfId="1" applyFont="1" applyFill="1" applyBorder="1"/>
    <xf numFmtId="44" fontId="30" fillId="7" borderId="42" xfId="1" applyFont="1" applyFill="1" applyBorder="1"/>
    <xf numFmtId="44" fontId="30" fillId="7" borderId="59" xfId="1" applyFont="1" applyFill="1" applyBorder="1"/>
    <xf numFmtId="164" fontId="31" fillId="7" borderId="34" xfId="1" applyNumberFormat="1" applyFont="1" applyFill="1" applyBorder="1"/>
    <xf numFmtId="44" fontId="31" fillId="7" borderId="35" xfId="1" applyFont="1" applyFill="1" applyBorder="1"/>
    <xf numFmtId="44" fontId="31" fillId="7" borderId="36" xfId="1" applyFont="1" applyFill="1" applyBorder="1"/>
    <xf numFmtId="0" fontId="32" fillId="0" borderId="0" xfId="0" applyFont="1"/>
    <xf numFmtId="0" fontId="0" fillId="3" borderId="57" xfId="0" applyFill="1" applyBorder="1"/>
    <xf numFmtId="164" fontId="0" fillId="6" borderId="0" xfId="1" applyNumberFormat="1" applyFont="1" applyFill="1"/>
    <xf numFmtId="0" fontId="0" fillId="6" borderId="7" xfId="0" applyFill="1" applyBorder="1"/>
    <xf numFmtId="164" fontId="0" fillId="6" borderId="48" xfId="0" applyNumberFormat="1" applyFill="1" applyBorder="1"/>
    <xf numFmtId="164" fontId="0" fillId="6" borderId="10" xfId="1" applyNumberFormat="1" applyFont="1" applyFill="1" applyBorder="1"/>
    <xf numFmtId="0" fontId="0" fillId="6" borderId="49" xfId="0" applyFill="1" applyBorder="1"/>
    <xf numFmtId="0" fontId="5" fillId="3" borderId="32" xfId="0" applyFont="1" applyFill="1" applyBorder="1"/>
    <xf numFmtId="0" fontId="5" fillId="5" borderId="32" xfId="0" applyFont="1" applyFill="1" applyBorder="1" applyAlignment="1">
      <alignment horizontal="left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CC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5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21" Type="http://schemas.openxmlformats.org/officeDocument/2006/relationships/image" Target="../media/image22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3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24.png"/><Relationship Id="rId19" Type="http://schemas.openxmlformats.org/officeDocument/2006/relationships/image" Target="../media/image2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12</xdr:row>
      <xdr:rowOff>9526</xdr:rowOff>
    </xdr:from>
    <xdr:to>
      <xdr:col>0</xdr:col>
      <xdr:colOff>1190625</xdr:colOff>
      <xdr:row>16</xdr:row>
      <xdr:rowOff>180976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600326"/>
          <a:ext cx="11715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22</xdr:row>
      <xdr:rowOff>0</xdr:rowOff>
    </xdr:from>
    <xdr:to>
      <xdr:col>0</xdr:col>
      <xdr:colOff>422968</xdr:colOff>
      <xdr:row>27</xdr:row>
      <xdr:rowOff>142875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924425"/>
          <a:ext cx="422967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47</xdr:row>
      <xdr:rowOff>1</xdr:rowOff>
    </xdr:from>
    <xdr:to>
      <xdr:col>0</xdr:col>
      <xdr:colOff>429725</xdr:colOff>
      <xdr:row>53</xdr:row>
      <xdr:rowOff>171451</xdr:rowOff>
    </xdr:to>
    <xdr:pic>
      <xdr:nvPicPr>
        <xdr:cNvPr id="4" name="Picture 1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019926"/>
          <a:ext cx="42972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59</xdr:row>
      <xdr:rowOff>1</xdr:rowOff>
    </xdr:from>
    <xdr:to>
      <xdr:col>0</xdr:col>
      <xdr:colOff>990600</xdr:colOff>
      <xdr:row>64</xdr:row>
      <xdr:rowOff>64964</xdr:rowOff>
    </xdr:to>
    <xdr:pic>
      <xdr:nvPicPr>
        <xdr:cNvPr id="5" name="Pictur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353551"/>
          <a:ext cx="990599" cy="101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69</xdr:row>
      <xdr:rowOff>1</xdr:rowOff>
    </xdr:from>
    <xdr:to>
      <xdr:col>0</xdr:col>
      <xdr:colOff>423177</xdr:colOff>
      <xdr:row>73</xdr:row>
      <xdr:rowOff>152401</xdr:rowOff>
    </xdr:to>
    <xdr:pic>
      <xdr:nvPicPr>
        <xdr:cNvPr id="6" name="Picture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268076"/>
          <a:ext cx="42317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476250</xdr:colOff>
      <xdr:row>83</xdr:row>
      <xdr:rowOff>47625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82575"/>
          <a:ext cx="4762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28576</xdr:rowOff>
    </xdr:from>
    <xdr:to>
      <xdr:col>0</xdr:col>
      <xdr:colOff>4095750</xdr:colOff>
      <xdr:row>92</xdr:row>
      <xdr:rowOff>171178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44651"/>
          <a:ext cx="4095750" cy="147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496570</xdr:colOff>
      <xdr:row>121</xdr:row>
      <xdr:rowOff>142875</xdr:rowOff>
    </xdr:to>
    <xdr:pic>
      <xdr:nvPicPr>
        <xdr:cNvPr id="9" name="Picture 1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78725"/>
          <a:ext cx="49657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125</xdr:row>
      <xdr:rowOff>152401</xdr:rowOff>
    </xdr:from>
    <xdr:to>
      <xdr:col>0</xdr:col>
      <xdr:colOff>2228850</xdr:colOff>
      <xdr:row>133</xdr:row>
      <xdr:rowOff>114301</xdr:rowOff>
    </xdr:to>
    <xdr:pic>
      <xdr:nvPicPr>
        <xdr:cNvPr id="10" name="Picture 1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45626"/>
          <a:ext cx="22288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447675</xdr:colOff>
      <xdr:row>146</xdr:row>
      <xdr:rowOff>146104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07850"/>
          <a:ext cx="447675" cy="1479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9524</xdr:colOff>
      <xdr:row>152</xdr:row>
      <xdr:rowOff>85725</xdr:rowOff>
    </xdr:from>
    <xdr:to>
      <xdr:col>0</xdr:col>
      <xdr:colOff>438149</xdr:colOff>
      <xdr:row>160</xdr:row>
      <xdr:rowOff>150458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27270075"/>
          <a:ext cx="428625" cy="158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104775</xdr:rowOff>
    </xdr:from>
    <xdr:to>
      <xdr:col>0</xdr:col>
      <xdr:colOff>3562350</xdr:colOff>
      <xdr:row>42</xdr:row>
      <xdr:rowOff>57150</xdr:rowOff>
    </xdr:to>
    <xdr:pic>
      <xdr:nvPicPr>
        <xdr:cNvPr id="13" name="x_m_6388790227047647073Picture 12" descr="image00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200"/>
          <a:ext cx="35623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28575</xdr:rowOff>
    </xdr:from>
    <xdr:to>
      <xdr:col>0</xdr:col>
      <xdr:colOff>2400300</xdr:colOff>
      <xdr:row>19</xdr:row>
      <xdr:rowOff>171450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71750"/>
          <a:ext cx="2400300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37</xdr:row>
      <xdr:rowOff>85725</xdr:rowOff>
    </xdr:from>
    <xdr:to>
      <xdr:col>0</xdr:col>
      <xdr:colOff>2286001</xdr:colOff>
      <xdr:row>46</xdr:row>
      <xdr:rowOff>85725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1" y="5343525"/>
          <a:ext cx="226695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24</xdr:row>
      <xdr:rowOff>76201</xdr:rowOff>
    </xdr:from>
    <xdr:to>
      <xdr:col>0</xdr:col>
      <xdr:colOff>2876550</xdr:colOff>
      <xdr:row>32</xdr:row>
      <xdr:rowOff>95251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8524876"/>
          <a:ext cx="279082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0</xdr:rowOff>
    </xdr:from>
    <xdr:to>
      <xdr:col>0</xdr:col>
      <xdr:colOff>2590801</xdr:colOff>
      <xdr:row>59</xdr:row>
      <xdr:rowOff>85725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3220700"/>
          <a:ext cx="259080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63</xdr:row>
      <xdr:rowOff>0</xdr:rowOff>
    </xdr:from>
    <xdr:to>
      <xdr:col>0</xdr:col>
      <xdr:colOff>2762251</xdr:colOff>
      <xdr:row>72</xdr:row>
      <xdr:rowOff>66675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15697200"/>
          <a:ext cx="2762250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2362201</xdr:colOff>
      <xdr:row>86</xdr:row>
      <xdr:rowOff>76200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" y="18554700"/>
          <a:ext cx="2362200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2695575</xdr:colOff>
      <xdr:row>106</xdr:row>
      <xdr:rowOff>85725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6746200"/>
          <a:ext cx="2695575" cy="1990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2638425</xdr:colOff>
      <xdr:row>119</xdr:row>
      <xdr:rowOff>104775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9603700"/>
          <a:ext cx="2638425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2514600</xdr:colOff>
      <xdr:row>134</xdr:row>
      <xdr:rowOff>47625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2270700"/>
          <a:ext cx="2514600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140</xdr:row>
      <xdr:rowOff>142875</xdr:rowOff>
    </xdr:from>
    <xdr:to>
      <xdr:col>0</xdr:col>
      <xdr:colOff>3285720</xdr:colOff>
      <xdr:row>146</xdr:row>
      <xdr:rowOff>126852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5" y="27489150"/>
          <a:ext cx="3238095" cy="11746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13</xdr:row>
      <xdr:rowOff>57151</xdr:rowOff>
    </xdr:from>
    <xdr:to>
      <xdr:col>0</xdr:col>
      <xdr:colOff>1285875</xdr:colOff>
      <xdr:row>18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89276"/>
          <a:ext cx="11715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22</xdr:row>
      <xdr:rowOff>0</xdr:rowOff>
    </xdr:from>
    <xdr:to>
      <xdr:col>0</xdr:col>
      <xdr:colOff>549968</xdr:colOff>
      <xdr:row>27</xdr:row>
      <xdr:rowOff>142875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4746625"/>
          <a:ext cx="422967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48</xdr:row>
      <xdr:rowOff>147255</xdr:rowOff>
    </xdr:from>
    <xdr:to>
      <xdr:col>0</xdr:col>
      <xdr:colOff>540849</xdr:colOff>
      <xdr:row>55</xdr:row>
      <xdr:rowOff>132584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846880"/>
          <a:ext cx="429724" cy="131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111126</xdr:colOff>
      <xdr:row>74</xdr:row>
      <xdr:rowOff>95251</xdr:rowOff>
    </xdr:from>
    <xdr:to>
      <xdr:col>0</xdr:col>
      <xdr:colOff>1101725</xdr:colOff>
      <xdr:row>79</xdr:row>
      <xdr:rowOff>160214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6" y="14859001"/>
          <a:ext cx="990599" cy="101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127001</xdr:colOff>
      <xdr:row>83</xdr:row>
      <xdr:rowOff>79376</xdr:rowOff>
    </xdr:from>
    <xdr:to>
      <xdr:col>0</xdr:col>
      <xdr:colOff>550177</xdr:colOff>
      <xdr:row>88</xdr:row>
      <xdr:rowOff>41276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6557626"/>
          <a:ext cx="42317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92</xdr:row>
      <xdr:rowOff>63500</xdr:rowOff>
    </xdr:from>
    <xdr:to>
      <xdr:col>0</xdr:col>
      <xdr:colOff>603250</xdr:colOff>
      <xdr:row>97</xdr:row>
      <xdr:rowOff>111125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256250"/>
          <a:ext cx="4762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99</xdr:row>
      <xdr:rowOff>107951</xdr:rowOff>
    </xdr:from>
    <xdr:to>
      <xdr:col>0</xdr:col>
      <xdr:colOff>4382586</xdr:colOff>
      <xdr:row>107</xdr:row>
      <xdr:rowOff>111125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9634201"/>
          <a:ext cx="4271461" cy="1527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129</xdr:row>
      <xdr:rowOff>31750</xdr:rowOff>
    </xdr:from>
    <xdr:to>
      <xdr:col>0</xdr:col>
      <xdr:colOff>623570</xdr:colOff>
      <xdr:row>134</xdr:row>
      <xdr:rowOff>174625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5574625"/>
          <a:ext cx="49657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149</xdr:row>
      <xdr:rowOff>168276</xdr:rowOff>
    </xdr:from>
    <xdr:to>
      <xdr:col>0</xdr:col>
      <xdr:colOff>2371725</xdr:colOff>
      <xdr:row>157</xdr:row>
      <xdr:rowOff>130176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9521151"/>
          <a:ext cx="22288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256</xdr:row>
      <xdr:rowOff>158750</xdr:rowOff>
    </xdr:from>
    <xdr:to>
      <xdr:col>0</xdr:col>
      <xdr:colOff>606425</xdr:colOff>
      <xdr:row>264</xdr:row>
      <xdr:rowOff>98479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0038000"/>
          <a:ext cx="447675" cy="149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104774</xdr:colOff>
      <xdr:row>268</xdr:row>
      <xdr:rowOff>22225</xdr:rowOff>
    </xdr:from>
    <xdr:to>
      <xdr:col>0</xdr:col>
      <xdr:colOff>533399</xdr:colOff>
      <xdr:row>277</xdr:row>
      <xdr:rowOff>86958</xdr:rowOff>
    </xdr:to>
    <xdr:pic>
      <xdr:nvPicPr>
        <xdr:cNvPr id="18" name="Picture 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52441475"/>
          <a:ext cx="428625" cy="158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61</xdr:row>
      <xdr:rowOff>76200</xdr:rowOff>
    </xdr:from>
    <xdr:to>
      <xdr:col>0</xdr:col>
      <xdr:colOff>2543175</xdr:colOff>
      <xdr:row>70</xdr:row>
      <xdr:rowOff>19050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5" y="12347575"/>
          <a:ext cx="2400300" cy="1673226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138</xdr:row>
      <xdr:rowOff>82222</xdr:rowOff>
    </xdr:from>
    <xdr:to>
      <xdr:col>0</xdr:col>
      <xdr:colOff>2965450</xdr:colOff>
      <xdr:row>146</xdr:row>
      <xdr:rowOff>101272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4625" y="27339597"/>
          <a:ext cx="2790825" cy="1543051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130176</xdr:colOff>
      <xdr:row>162</xdr:row>
      <xdr:rowOff>85725</xdr:rowOff>
    </xdr:from>
    <xdr:to>
      <xdr:col>0</xdr:col>
      <xdr:colOff>2397126</xdr:colOff>
      <xdr:row>171</xdr:row>
      <xdr:rowOff>85725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0176" y="31994475"/>
          <a:ext cx="226695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177</xdr:row>
      <xdr:rowOff>15875</xdr:rowOff>
    </xdr:from>
    <xdr:to>
      <xdr:col>0</xdr:col>
      <xdr:colOff>2717801</xdr:colOff>
      <xdr:row>184</xdr:row>
      <xdr:rowOff>36127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7001" y="34893250"/>
          <a:ext cx="2590800" cy="138550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188</xdr:row>
      <xdr:rowOff>15875</xdr:rowOff>
    </xdr:from>
    <xdr:to>
      <xdr:col>0</xdr:col>
      <xdr:colOff>2889251</xdr:colOff>
      <xdr:row>195</xdr:row>
      <xdr:rowOff>139699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001" y="37036375"/>
          <a:ext cx="2762250" cy="14573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200</xdr:row>
      <xdr:rowOff>0</xdr:rowOff>
    </xdr:from>
    <xdr:to>
      <xdr:col>0</xdr:col>
      <xdr:colOff>2489201</xdr:colOff>
      <xdr:row>207</xdr:row>
      <xdr:rowOff>133351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001" y="39306500"/>
          <a:ext cx="23622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218</xdr:row>
      <xdr:rowOff>0</xdr:rowOff>
    </xdr:from>
    <xdr:to>
      <xdr:col>0</xdr:col>
      <xdr:colOff>2886075</xdr:colOff>
      <xdr:row>226</xdr:row>
      <xdr:rowOff>85724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0" y="42735500"/>
          <a:ext cx="2695575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231</xdr:row>
      <xdr:rowOff>31750</xdr:rowOff>
    </xdr:from>
    <xdr:to>
      <xdr:col>0</xdr:col>
      <xdr:colOff>2765425</xdr:colOff>
      <xdr:row>239</xdr:row>
      <xdr:rowOff>3176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000" y="45053250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243</xdr:row>
      <xdr:rowOff>0</xdr:rowOff>
    </xdr:from>
    <xdr:to>
      <xdr:col>0</xdr:col>
      <xdr:colOff>2673350</xdr:colOff>
      <xdr:row>251</xdr:row>
      <xdr:rowOff>104775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8750" y="47498000"/>
          <a:ext cx="2514600" cy="1628776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286</xdr:row>
      <xdr:rowOff>127000</xdr:rowOff>
    </xdr:from>
    <xdr:to>
      <xdr:col>0</xdr:col>
      <xdr:colOff>3396845</xdr:colOff>
      <xdr:row>292</xdr:row>
      <xdr:rowOff>110977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8750" y="55784750"/>
          <a:ext cx="3238095" cy="120635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136525</xdr:rowOff>
    </xdr:from>
    <xdr:to>
      <xdr:col>0</xdr:col>
      <xdr:colOff>3657600</xdr:colOff>
      <xdr:row>42</xdr:row>
      <xdr:rowOff>88900</xdr:rowOff>
    </xdr:to>
    <xdr:pic>
      <xdr:nvPicPr>
        <xdr:cNvPr id="25" name="x_m_6388790227047647073Picture 12" descr="image00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978650"/>
          <a:ext cx="35623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5"/>
  <sheetViews>
    <sheetView workbookViewId="0">
      <selection activeCell="I25" sqref="I25"/>
    </sheetView>
  </sheetViews>
  <sheetFormatPr defaultRowHeight="15" x14ac:dyDescent="0.25"/>
  <cols>
    <col min="1" max="1" width="23.42578125" customWidth="1"/>
    <col min="2" max="2" width="13.5703125" customWidth="1"/>
    <col min="3" max="3" width="14.85546875" style="2" customWidth="1"/>
    <col min="4" max="5" width="12.5703125" style="2" bestFit="1" customWidth="1"/>
    <col min="6" max="6" width="13.7109375" bestFit="1" customWidth="1"/>
  </cols>
  <sheetData>
    <row r="1" spans="1:6" ht="23.25" x14ac:dyDescent="0.25">
      <c r="A1" s="52" t="s">
        <v>85</v>
      </c>
      <c r="B1" s="52"/>
    </row>
    <row r="2" spans="1:6" ht="18.75" x14ac:dyDescent="0.3">
      <c r="A2" s="53" t="s">
        <v>86</v>
      </c>
      <c r="B2" s="53"/>
    </row>
    <row r="3" spans="1:6" ht="15.75" thickBot="1" x14ac:dyDescent="0.3"/>
    <row r="4" spans="1:6" ht="15.75" thickBot="1" x14ac:dyDescent="0.3">
      <c r="A4" s="313" t="s">
        <v>0</v>
      </c>
      <c r="B4" s="314"/>
      <c r="C4" s="315"/>
      <c r="D4" s="316" t="s">
        <v>87</v>
      </c>
      <c r="E4" s="317" t="s">
        <v>88</v>
      </c>
      <c r="F4" s="318" t="s">
        <v>89</v>
      </c>
    </row>
    <row r="5" spans="1:6" x14ac:dyDescent="0.25">
      <c r="A5" s="250" t="s">
        <v>90</v>
      </c>
      <c r="B5" s="247"/>
      <c r="C5" s="230">
        <v>372419</v>
      </c>
      <c r="D5" s="68"/>
      <c r="E5" s="260"/>
      <c r="F5" s="261"/>
    </row>
    <row r="6" spans="1:6" x14ac:dyDescent="0.25">
      <c r="A6" s="55" t="s">
        <v>91</v>
      </c>
      <c r="B6" s="248"/>
      <c r="C6" s="230">
        <v>237726</v>
      </c>
      <c r="D6" s="68"/>
      <c r="E6" s="260"/>
      <c r="F6" s="261"/>
    </row>
    <row r="7" spans="1:6" x14ac:dyDescent="0.25">
      <c r="A7" s="56" t="s">
        <v>92</v>
      </c>
      <c r="B7" s="18"/>
      <c r="C7" s="262">
        <f>SUM(C5:C6)</f>
        <v>610145</v>
      </c>
      <c r="D7" s="68">
        <v>339251</v>
      </c>
      <c r="E7" s="260">
        <v>270894</v>
      </c>
      <c r="F7" s="263">
        <f>SUM(C5:C6)</f>
        <v>610145</v>
      </c>
    </row>
    <row r="8" spans="1:6" x14ac:dyDescent="0.25">
      <c r="A8" s="57"/>
      <c r="B8" s="17"/>
      <c r="C8" s="230"/>
      <c r="D8" s="68"/>
      <c r="E8" s="260"/>
      <c r="F8" s="261"/>
    </row>
    <row r="9" spans="1:6" x14ac:dyDescent="0.25">
      <c r="A9" s="57"/>
      <c r="B9" s="17"/>
      <c r="C9" s="230"/>
      <c r="D9" s="68"/>
      <c r="E9" s="260"/>
      <c r="F9" s="261"/>
    </row>
    <row r="10" spans="1:6" x14ac:dyDescent="0.25">
      <c r="A10" s="54" t="s">
        <v>93</v>
      </c>
      <c r="B10" s="247"/>
      <c r="C10" s="230">
        <v>60957</v>
      </c>
      <c r="D10" s="68"/>
      <c r="E10" s="260"/>
      <c r="F10" s="261"/>
    </row>
    <row r="11" spans="1:6" x14ac:dyDescent="0.25">
      <c r="A11" s="55" t="s">
        <v>94</v>
      </c>
      <c r="B11" s="248"/>
      <c r="C11" s="230">
        <v>18287</v>
      </c>
      <c r="D11" s="68"/>
      <c r="E11" s="260"/>
      <c r="F11" s="261"/>
    </row>
    <row r="12" spans="1:6" x14ac:dyDescent="0.25">
      <c r="A12" s="56" t="s">
        <v>92</v>
      </c>
      <c r="B12" s="18"/>
      <c r="C12" s="262">
        <f>SUM(C10:C11)</f>
        <v>79244</v>
      </c>
      <c r="D12" s="68">
        <f>F12</f>
        <v>79244</v>
      </c>
      <c r="E12" s="260">
        <v>0</v>
      </c>
      <c r="F12" s="263">
        <f>SUM(C10:C11)</f>
        <v>79244</v>
      </c>
    </row>
    <row r="13" spans="1:6" x14ac:dyDescent="0.25">
      <c r="A13" s="57"/>
      <c r="B13" s="17"/>
      <c r="C13" s="230"/>
      <c r="D13" s="68"/>
      <c r="E13" s="260"/>
      <c r="F13" s="261"/>
    </row>
    <row r="14" spans="1:6" x14ac:dyDescent="0.25">
      <c r="A14" s="57" t="s">
        <v>95</v>
      </c>
      <c r="B14" s="17"/>
      <c r="C14" s="230"/>
      <c r="D14" s="68"/>
      <c r="E14" s="260"/>
      <c r="F14" s="261"/>
    </row>
    <row r="15" spans="1:6" ht="15.75" thickBot="1" x14ac:dyDescent="0.3">
      <c r="A15" s="58" t="s">
        <v>96</v>
      </c>
      <c r="B15" s="249"/>
      <c r="C15" s="264">
        <f>D15</f>
        <v>267406</v>
      </c>
      <c r="D15" s="265">
        <f>F15</f>
        <v>267406</v>
      </c>
      <c r="E15" s="266">
        <v>0</v>
      </c>
      <c r="F15" s="267">
        <f>259406+8000</f>
        <v>267406</v>
      </c>
    </row>
    <row r="16" spans="1:6" ht="15.75" thickBot="1" x14ac:dyDescent="0.3">
      <c r="A16" s="319" t="s">
        <v>97</v>
      </c>
      <c r="B16" s="320"/>
      <c r="C16" s="321" t="s">
        <v>0</v>
      </c>
      <c r="D16" s="316">
        <f>SUM(D5:D15)</f>
        <v>685901</v>
      </c>
      <c r="E16" s="317">
        <f>SUM(E7:E15)</f>
        <v>270894</v>
      </c>
      <c r="F16" s="318">
        <f>SUM(F5:F15)</f>
        <v>956795</v>
      </c>
    </row>
    <row r="17" spans="1:6" x14ac:dyDescent="0.25">
      <c r="A17" s="275" t="s">
        <v>156</v>
      </c>
      <c r="B17" s="18"/>
      <c r="C17" s="230"/>
      <c r="D17" s="68"/>
      <c r="E17" s="260"/>
      <c r="F17" s="268"/>
    </row>
    <row r="18" spans="1:6" x14ac:dyDescent="0.25">
      <c r="A18" s="253" t="s">
        <v>154</v>
      </c>
      <c r="B18" s="255">
        <f>C5</f>
        <v>372419</v>
      </c>
      <c r="C18" s="230"/>
      <c r="D18" s="68"/>
      <c r="E18" s="260"/>
      <c r="F18" s="269"/>
    </row>
    <row r="19" spans="1:6" ht="15.75" thickBot="1" x14ac:dyDescent="0.3">
      <c r="A19" s="245" t="s">
        <v>155</v>
      </c>
      <c r="B19" s="255">
        <f>C10</f>
        <v>60957</v>
      </c>
      <c r="C19" s="230"/>
      <c r="D19" s="68"/>
      <c r="E19" s="260"/>
      <c r="F19" s="269"/>
    </row>
    <row r="20" spans="1:6" ht="15.75" thickBot="1" x14ac:dyDescent="0.3">
      <c r="A20" s="257" t="s">
        <v>98</v>
      </c>
      <c r="B20" s="258"/>
      <c r="C20" s="259"/>
      <c r="D20" s="270"/>
      <c r="E20" s="271"/>
      <c r="F20" s="272">
        <f>SUM(C5,C10)</f>
        <v>433376</v>
      </c>
    </row>
    <row r="21" spans="1:6" x14ac:dyDescent="0.25">
      <c r="A21" s="254" t="s">
        <v>157</v>
      </c>
      <c r="B21" s="256"/>
      <c r="C21" s="230"/>
      <c r="D21" s="68"/>
      <c r="E21" s="260"/>
      <c r="F21" s="269"/>
    </row>
    <row r="22" spans="1:6" x14ac:dyDescent="0.25">
      <c r="A22" s="245" t="s">
        <v>159</v>
      </c>
      <c r="B22" s="251">
        <f>C6+C11</f>
        <v>256013</v>
      </c>
      <c r="C22" s="230"/>
      <c r="D22" s="68"/>
      <c r="E22" s="260"/>
      <c r="F22" s="269" t="s">
        <v>0</v>
      </c>
    </row>
    <row r="23" spans="1:6" ht="15.75" thickBot="1" x14ac:dyDescent="0.3">
      <c r="A23" s="246" t="s">
        <v>158</v>
      </c>
      <c r="B23" s="252">
        <f>C15</f>
        <v>267406</v>
      </c>
      <c r="C23" s="273"/>
      <c r="D23" s="265"/>
      <c r="E23" s="266"/>
      <c r="F23" s="274" t="s">
        <v>0</v>
      </c>
    </row>
    <row r="24" spans="1:6" ht="15.75" thickBot="1" x14ac:dyDescent="0.3">
      <c r="A24" s="244" t="s">
        <v>153</v>
      </c>
      <c r="B24" s="276"/>
      <c r="C24" s="259"/>
      <c r="D24" s="271"/>
      <c r="E24" s="271"/>
      <c r="F24" s="272">
        <f>SUM(B22:B23)</f>
        <v>523419</v>
      </c>
    </row>
    <row r="25" spans="1:6" ht="16.5" thickBot="1" x14ac:dyDescent="0.3">
      <c r="A25" s="307" t="s">
        <v>97</v>
      </c>
      <c r="B25" s="322"/>
      <c r="C25" s="323"/>
      <c r="D25" s="324"/>
      <c r="E25" s="324"/>
      <c r="F25" s="325">
        <f>SUM(F17:F24)</f>
        <v>956795</v>
      </c>
    </row>
  </sheetData>
  <pageMargins left="0.25" right="0.25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6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109" sqref="A109"/>
    </sheetView>
  </sheetViews>
  <sheetFormatPr defaultRowHeight="15" x14ac:dyDescent="0.25"/>
  <cols>
    <col min="1" max="1" width="61.7109375" customWidth="1"/>
    <col min="2" max="2" width="16.28515625" style="46" customWidth="1"/>
    <col min="3" max="3" width="17.5703125" style="46" bestFit="1" customWidth="1"/>
    <col min="4" max="4" width="17.140625" customWidth="1"/>
    <col min="5" max="5" width="14" style="17" bestFit="1" customWidth="1"/>
    <col min="7" max="7" width="12.7109375" bestFit="1" customWidth="1"/>
    <col min="14" max="14" width="14" bestFit="1" customWidth="1"/>
  </cols>
  <sheetData>
    <row r="1" spans="1:5" s="22" customFormat="1" ht="21" x14ac:dyDescent="0.35">
      <c r="A1" s="22" t="s">
        <v>57</v>
      </c>
      <c r="B1" s="41"/>
      <c r="C1" s="42"/>
      <c r="E1" s="23"/>
    </row>
    <row r="2" spans="1:5" s="22" customFormat="1" ht="21" x14ac:dyDescent="0.35">
      <c r="A2" s="215" t="s">
        <v>58</v>
      </c>
      <c r="B2" s="41"/>
      <c r="C2" s="42"/>
      <c r="E2" s="23"/>
    </row>
    <row r="3" spans="1:5" s="22" customFormat="1" ht="21" x14ac:dyDescent="0.35">
      <c r="A3" s="24" t="s">
        <v>56</v>
      </c>
      <c r="B3" s="41"/>
      <c r="C3" s="42"/>
      <c r="E3" s="23"/>
    </row>
    <row r="4" spans="1:5" s="9" customFormat="1" ht="15.75" thickBot="1" x14ac:dyDescent="0.3">
      <c r="A4" s="10"/>
      <c r="B4" s="43"/>
      <c r="C4" s="44"/>
      <c r="E4" s="19"/>
    </row>
    <row r="5" spans="1:5" s="11" customFormat="1" ht="15.75" x14ac:dyDescent="0.25">
      <c r="A5" s="293"/>
      <c r="B5" s="326" t="s">
        <v>46</v>
      </c>
      <c r="C5" s="327"/>
      <c r="D5" s="328"/>
      <c r="E5" s="20"/>
    </row>
    <row r="6" spans="1:5" s="11" customFormat="1" ht="15.75" x14ac:dyDescent="0.25">
      <c r="A6" s="297"/>
      <c r="B6" s="329" t="s">
        <v>49</v>
      </c>
      <c r="C6" s="330" t="s">
        <v>47</v>
      </c>
      <c r="D6" s="331" t="s">
        <v>0</v>
      </c>
      <c r="E6" s="20"/>
    </row>
    <row r="7" spans="1:5" s="11" customFormat="1" ht="19.5" thickBot="1" x14ac:dyDescent="0.35">
      <c r="A7" s="340" t="s">
        <v>51</v>
      </c>
      <c r="B7" s="332">
        <v>60957</v>
      </c>
      <c r="C7" s="333" t="s">
        <v>1</v>
      </c>
      <c r="D7" s="334" t="s">
        <v>50</v>
      </c>
      <c r="E7" s="20"/>
    </row>
    <row r="8" spans="1:5" s="5" customFormat="1" ht="19.5" thickBot="1" x14ac:dyDescent="0.35">
      <c r="A8" s="277" t="s">
        <v>33</v>
      </c>
      <c r="B8" s="278"/>
      <c r="C8" s="279"/>
      <c r="D8" s="280"/>
      <c r="E8" s="18"/>
    </row>
    <row r="9" spans="1:5" x14ac:dyDescent="0.25">
      <c r="A9" s="6" t="s">
        <v>2</v>
      </c>
      <c r="B9" s="45"/>
      <c r="C9" s="46">
        <v>44000</v>
      </c>
      <c r="D9" s="15">
        <f>SUM(B9:C9)</f>
        <v>44000</v>
      </c>
    </row>
    <row r="10" spans="1:5" x14ac:dyDescent="0.25">
      <c r="A10" s="7" t="s">
        <v>3</v>
      </c>
      <c r="B10" s="45"/>
      <c r="D10" s="15"/>
    </row>
    <row r="11" spans="1:5" x14ac:dyDescent="0.25">
      <c r="A11" s="7" t="s">
        <v>4</v>
      </c>
      <c r="B11" s="45"/>
      <c r="D11" s="15"/>
    </row>
    <row r="12" spans="1:5" x14ac:dyDescent="0.25">
      <c r="A12" s="7" t="s">
        <v>5</v>
      </c>
      <c r="B12" s="45"/>
      <c r="D12" s="15"/>
    </row>
    <row r="13" spans="1:5" x14ac:dyDescent="0.25">
      <c r="B13" s="45"/>
      <c r="D13" s="15"/>
    </row>
    <row r="14" spans="1:5" x14ac:dyDescent="0.25">
      <c r="B14" s="45"/>
      <c r="D14" s="15"/>
    </row>
    <row r="15" spans="1:5" x14ac:dyDescent="0.25">
      <c r="A15" s="6"/>
      <c r="B15" s="45"/>
      <c r="D15" s="15"/>
    </row>
    <row r="16" spans="1:5" x14ac:dyDescent="0.25">
      <c r="B16" s="45"/>
      <c r="D16" s="15"/>
    </row>
    <row r="17" spans="1:5" x14ac:dyDescent="0.25">
      <c r="B17" s="45"/>
      <c r="D17" s="15"/>
      <c r="E17"/>
    </row>
    <row r="18" spans="1:5" x14ac:dyDescent="0.25">
      <c r="A18" s="1"/>
      <c r="B18" s="47"/>
      <c r="C18" s="48"/>
      <c r="D18" s="16"/>
      <c r="E18"/>
    </row>
    <row r="19" spans="1:5" x14ac:dyDescent="0.25">
      <c r="A19" s="6" t="s">
        <v>6</v>
      </c>
      <c r="B19" s="45"/>
      <c r="C19" s="46">
        <v>36000</v>
      </c>
      <c r="D19" s="15">
        <f>SUM(C19:C19)</f>
        <v>36000</v>
      </c>
      <c r="E19"/>
    </row>
    <row r="20" spans="1:5" x14ac:dyDescent="0.25">
      <c r="A20" s="7" t="s">
        <v>7</v>
      </c>
      <c r="B20" s="45"/>
      <c r="D20" s="15"/>
      <c r="E20"/>
    </row>
    <row r="21" spans="1:5" ht="48.75" customHeight="1" x14ac:dyDescent="0.25">
      <c r="A21" s="8" t="s">
        <v>164</v>
      </c>
      <c r="B21" s="45"/>
      <c r="D21" s="15"/>
      <c r="E21"/>
    </row>
    <row r="22" spans="1:5" x14ac:dyDescent="0.25">
      <c r="A22" s="7" t="s">
        <v>8</v>
      </c>
      <c r="B22" s="45"/>
      <c r="D22" s="15"/>
      <c r="E22"/>
    </row>
    <row r="23" spans="1:5" x14ac:dyDescent="0.25">
      <c r="B23" s="45"/>
      <c r="D23" s="15"/>
      <c r="E23"/>
    </row>
    <row r="24" spans="1:5" x14ac:dyDescent="0.25">
      <c r="A24" s="7"/>
      <c r="B24" s="45"/>
      <c r="D24" s="15"/>
      <c r="E24"/>
    </row>
    <row r="25" spans="1:5" x14ac:dyDescent="0.25">
      <c r="B25" s="45"/>
      <c r="D25" s="15"/>
      <c r="E25"/>
    </row>
    <row r="26" spans="1:5" x14ac:dyDescent="0.25">
      <c r="B26" s="45"/>
      <c r="D26" s="15"/>
      <c r="E26"/>
    </row>
    <row r="27" spans="1:5" x14ac:dyDescent="0.25">
      <c r="B27" s="45"/>
      <c r="D27" s="15"/>
      <c r="E27"/>
    </row>
    <row r="28" spans="1:5" x14ac:dyDescent="0.25">
      <c r="B28" s="45"/>
      <c r="D28" s="15"/>
      <c r="E28"/>
    </row>
    <row r="29" spans="1:5" x14ac:dyDescent="0.25">
      <c r="A29" s="1"/>
      <c r="B29" s="47"/>
      <c r="C29" s="48"/>
      <c r="D29" s="16"/>
      <c r="E29"/>
    </row>
    <row r="30" spans="1:5" x14ac:dyDescent="0.25">
      <c r="A30" t="s">
        <v>150</v>
      </c>
      <c r="B30" s="45"/>
      <c r="C30" s="46">
        <v>8000</v>
      </c>
      <c r="D30" s="15">
        <v>8000</v>
      </c>
      <c r="E30"/>
    </row>
    <row r="31" spans="1:5" x14ac:dyDescent="0.25">
      <c r="A31" t="s">
        <v>17</v>
      </c>
      <c r="B31" s="45"/>
      <c r="D31" s="15"/>
      <c r="E31"/>
    </row>
    <row r="32" spans="1:5" x14ac:dyDescent="0.25">
      <c r="A32" t="s">
        <v>165</v>
      </c>
      <c r="B32" s="45"/>
      <c r="D32" s="15"/>
      <c r="E32"/>
    </row>
    <row r="33" spans="1:5" x14ac:dyDescent="0.25">
      <c r="A33" t="s">
        <v>151</v>
      </c>
      <c r="B33" s="45"/>
      <c r="D33" s="15"/>
      <c r="E33"/>
    </row>
    <row r="34" spans="1:5" x14ac:dyDescent="0.25">
      <c r="B34" s="45"/>
      <c r="D34" s="15"/>
      <c r="E34"/>
    </row>
    <row r="35" spans="1:5" x14ac:dyDescent="0.25">
      <c r="B35" s="45"/>
      <c r="D35" s="15"/>
      <c r="E35"/>
    </row>
    <row r="36" spans="1:5" x14ac:dyDescent="0.25">
      <c r="B36" s="45"/>
      <c r="D36" s="15"/>
      <c r="E36"/>
    </row>
    <row r="37" spans="1:5" x14ac:dyDescent="0.25">
      <c r="B37" s="45"/>
      <c r="D37" s="15"/>
      <c r="E37"/>
    </row>
    <row r="38" spans="1:5" x14ac:dyDescent="0.25">
      <c r="B38" s="45"/>
      <c r="D38" s="15"/>
      <c r="E38"/>
    </row>
    <row r="39" spans="1:5" x14ac:dyDescent="0.25">
      <c r="B39" s="45"/>
      <c r="D39" s="15"/>
      <c r="E39"/>
    </row>
    <row r="40" spans="1:5" x14ac:dyDescent="0.25">
      <c r="B40" s="45"/>
      <c r="D40" s="15"/>
      <c r="E40"/>
    </row>
    <row r="41" spans="1:5" x14ac:dyDescent="0.25">
      <c r="B41" s="45"/>
      <c r="D41" s="15"/>
      <c r="E41"/>
    </row>
    <row r="42" spans="1:5" x14ac:dyDescent="0.25">
      <c r="B42" s="45"/>
      <c r="D42" s="15"/>
      <c r="E42"/>
    </row>
    <row r="43" spans="1:5" x14ac:dyDescent="0.25">
      <c r="A43" s="1"/>
      <c r="B43" s="47"/>
      <c r="C43" s="48"/>
      <c r="D43" s="16"/>
      <c r="E43"/>
    </row>
    <row r="44" spans="1:5" x14ac:dyDescent="0.25">
      <c r="A44" s="6" t="s">
        <v>9</v>
      </c>
      <c r="B44" s="45"/>
      <c r="C44" s="46">
        <v>38000</v>
      </c>
      <c r="D44" s="15">
        <f>SUM(B44:C44)</f>
        <v>38000</v>
      </c>
      <c r="E44"/>
    </row>
    <row r="45" spans="1:5" x14ac:dyDescent="0.25">
      <c r="A45" s="7" t="s">
        <v>10</v>
      </c>
      <c r="B45" s="45"/>
      <c r="D45" s="15"/>
      <c r="E45"/>
    </row>
    <row r="46" spans="1:5" x14ac:dyDescent="0.25">
      <c r="A46" s="7" t="s">
        <v>11</v>
      </c>
      <c r="B46" s="45"/>
      <c r="D46" s="15"/>
      <c r="E46"/>
    </row>
    <row r="47" spans="1:5" x14ac:dyDescent="0.25">
      <c r="A47" s="7" t="s">
        <v>12</v>
      </c>
      <c r="B47" s="45"/>
      <c r="D47" s="15"/>
      <c r="E47"/>
    </row>
    <row r="48" spans="1:5" x14ac:dyDescent="0.25">
      <c r="B48" s="45"/>
      <c r="D48" s="15"/>
      <c r="E48"/>
    </row>
    <row r="49" spans="1:5" x14ac:dyDescent="0.25">
      <c r="B49" s="45"/>
      <c r="D49" s="15"/>
      <c r="E49"/>
    </row>
    <row r="50" spans="1:5" x14ac:dyDescent="0.25">
      <c r="B50" s="45"/>
      <c r="D50" s="15"/>
      <c r="E50"/>
    </row>
    <row r="51" spans="1:5" x14ac:dyDescent="0.25">
      <c r="B51" s="45"/>
      <c r="D51" s="15"/>
      <c r="E51"/>
    </row>
    <row r="52" spans="1:5" x14ac:dyDescent="0.25">
      <c r="B52" s="45"/>
      <c r="D52" s="15"/>
      <c r="E52"/>
    </row>
    <row r="53" spans="1:5" x14ac:dyDescent="0.25">
      <c r="B53" s="45"/>
      <c r="D53" s="15"/>
      <c r="E53"/>
    </row>
    <row r="54" spans="1:5" x14ac:dyDescent="0.25">
      <c r="B54" s="45"/>
      <c r="D54" s="15"/>
      <c r="E54"/>
    </row>
    <row r="55" spans="1:5" ht="15.75" thickBot="1" x14ac:dyDescent="0.3">
      <c r="A55" s="17"/>
      <c r="B55" s="45"/>
      <c r="C55" s="49"/>
      <c r="D55" s="15"/>
      <c r="E55"/>
    </row>
    <row r="56" spans="1:5" ht="19.5" thickBot="1" x14ac:dyDescent="0.35">
      <c r="A56" s="277" t="s">
        <v>34</v>
      </c>
      <c r="B56" s="281"/>
      <c r="C56" s="282"/>
      <c r="D56" s="283"/>
      <c r="E56"/>
    </row>
    <row r="57" spans="1:5" x14ac:dyDescent="0.25">
      <c r="A57" s="6" t="s">
        <v>13</v>
      </c>
      <c r="B57" s="45">
        <v>25000</v>
      </c>
      <c r="C57" s="46" t="s">
        <v>0</v>
      </c>
      <c r="D57" s="15">
        <f>SUM(B57:C57)</f>
        <v>25000</v>
      </c>
      <c r="E57"/>
    </row>
    <row r="58" spans="1:5" x14ac:dyDescent="0.25">
      <c r="A58" s="7" t="s">
        <v>14</v>
      </c>
      <c r="B58" s="45"/>
      <c r="D58" s="15"/>
      <c r="E58"/>
    </row>
    <row r="59" spans="1:5" x14ac:dyDescent="0.25">
      <c r="A59" s="7" t="s">
        <v>15</v>
      </c>
      <c r="B59" s="45"/>
      <c r="D59" s="15"/>
      <c r="E59"/>
    </row>
    <row r="60" spans="1:5" x14ac:dyDescent="0.25">
      <c r="B60" s="45"/>
      <c r="D60" s="15"/>
      <c r="E60"/>
    </row>
    <row r="61" spans="1:5" x14ac:dyDescent="0.25">
      <c r="A61" s="7"/>
      <c r="B61" s="45"/>
      <c r="D61" s="15"/>
      <c r="E61"/>
    </row>
    <row r="62" spans="1:5" x14ac:dyDescent="0.25">
      <c r="B62" s="45"/>
      <c r="D62" s="15"/>
      <c r="E62"/>
    </row>
    <row r="63" spans="1:5" x14ac:dyDescent="0.25">
      <c r="B63" s="45"/>
      <c r="D63" s="15"/>
    </row>
    <row r="64" spans="1:5" x14ac:dyDescent="0.25">
      <c r="B64" s="45"/>
      <c r="D64" s="15"/>
    </row>
    <row r="65" spans="1:5" ht="15.75" thickBot="1" x14ac:dyDescent="0.3">
      <c r="A65" s="17"/>
      <c r="B65" s="45"/>
      <c r="C65" s="49"/>
      <c r="D65" s="15"/>
    </row>
    <row r="66" spans="1:5" s="13" customFormat="1" ht="16.5" thickBot="1" x14ac:dyDescent="0.3">
      <c r="A66" s="307" t="s">
        <v>54</v>
      </c>
      <c r="B66" s="335" t="s">
        <v>52</v>
      </c>
      <c r="C66" s="336" t="s">
        <v>53</v>
      </c>
      <c r="D66" s="337" t="s">
        <v>48</v>
      </c>
      <c r="E66" s="21"/>
    </row>
    <row r="67" spans="1:5" x14ac:dyDescent="0.25">
      <c r="A67" s="6" t="s">
        <v>16</v>
      </c>
      <c r="B67" s="45">
        <v>3250</v>
      </c>
      <c r="C67" s="46" t="s">
        <v>0</v>
      </c>
      <c r="D67" s="15">
        <f>SUM(B67:C67)</f>
        <v>3250</v>
      </c>
    </row>
    <row r="68" spans="1:5" x14ac:dyDescent="0.25">
      <c r="A68" s="7" t="s">
        <v>17</v>
      </c>
      <c r="B68" s="45"/>
      <c r="D68" s="15"/>
    </row>
    <row r="69" spans="1:5" x14ac:dyDescent="0.25">
      <c r="A69" s="7" t="s">
        <v>18</v>
      </c>
      <c r="B69" s="45"/>
      <c r="D69" s="15"/>
    </row>
    <row r="70" spans="1:5" x14ac:dyDescent="0.25">
      <c r="B70" s="45"/>
      <c r="D70" s="15"/>
    </row>
    <row r="71" spans="1:5" x14ac:dyDescent="0.25">
      <c r="A71" s="7"/>
      <c r="B71" s="45"/>
      <c r="D71" s="15"/>
    </row>
    <row r="72" spans="1:5" x14ac:dyDescent="0.25">
      <c r="B72" s="45"/>
      <c r="D72" s="15"/>
    </row>
    <row r="73" spans="1:5" x14ac:dyDescent="0.25">
      <c r="B73" s="45"/>
      <c r="D73" s="15"/>
    </row>
    <row r="74" spans="1:5" x14ac:dyDescent="0.25">
      <c r="B74" s="45"/>
      <c r="D74" s="15"/>
    </row>
    <row r="75" spans="1:5" x14ac:dyDescent="0.25">
      <c r="A75" s="1"/>
      <c r="B75" s="47"/>
      <c r="C75" s="48"/>
      <c r="D75" s="16"/>
    </row>
    <row r="76" spans="1:5" x14ac:dyDescent="0.25">
      <c r="A76" s="6" t="s">
        <v>19</v>
      </c>
      <c r="B76" s="45">
        <v>6500</v>
      </c>
      <c r="C76" s="46" t="s">
        <v>0</v>
      </c>
      <c r="D76" s="15">
        <v>6500</v>
      </c>
    </row>
    <row r="77" spans="1:5" x14ac:dyDescent="0.25">
      <c r="A77" s="7" t="s">
        <v>17</v>
      </c>
      <c r="B77" s="45"/>
      <c r="D77" s="15"/>
    </row>
    <row r="78" spans="1:5" x14ac:dyDescent="0.25">
      <c r="A78" s="7" t="s">
        <v>20</v>
      </c>
      <c r="B78" s="45"/>
      <c r="D78" s="15"/>
    </row>
    <row r="79" spans="1:5" x14ac:dyDescent="0.25">
      <c r="B79" s="45"/>
      <c r="D79" s="15"/>
      <c r="E79"/>
    </row>
    <row r="80" spans="1:5" x14ac:dyDescent="0.25">
      <c r="A80" s="7"/>
      <c r="B80" s="45"/>
      <c r="D80" s="15"/>
      <c r="E80"/>
    </row>
    <row r="81" spans="1:5" x14ac:dyDescent="0.25">
      <c r="B81" s="45"/>
      <c r="D81" s="15"/>
      <c r="E81"/>
    </row>
    <row r="82" spans="1:5" x14ac:dyDescent="0.25">
      <c r="B82" s="45"/>
      <c r="D82" s="15"/>
      <c r="E82"/>
    </row>
    <row r="83" spans="1:5" x14ac:dyDescent="0.25">
      <c r="B83" s="45"/>
      <c r="D83" s="15"/>
      <c r="E83"/>
    </row>
    <row r="84" spans="1:5" x14ac:dyDescent="0.25">
      <c r="A84" s="1"/>
      <c r="B84" s="47"/>
      <c r="C84" s="48"/>
      <c r="D84" s="16"/>
      <c r="E84"/>
    </row>
    <row r="85" spans="1:5" x14ac:dyDescent="0.25">
      <c r="A85" s="6" t="s">
        <v>21</v>
      </c>
      <c r="B85" s="45"/>
      <c r="D85" s="15"/>
      <c r="E85"/>
    </row>
    <row r="86" spans="1:5" x14ac:dyDescent="0.25">
      <c r="B86" s="45"/>
      <c r="D86" s="15"/>
      <c r="E86"/>
    </row>
    <row r="87" spans="1:5" x14ac:dyDescent="0.25">
      <c r="B87" s="45"/>
      <c r="D87" s="15"/>
      <c r="E87"/>
    </row>
    <row r="88" spans="1:5" x14ac:dyDescent="0.25">
      <c r="B88" s="45"/>
      <c r="D88" s="15"/>
      <c r="E88"/>
    </row>
    <row r="89" spans="1:5" x14ac:dyDescent="0.25">
      <c r="B89" s="45"/>
      <c r="D89" s="15"/>
      <c r="E89"/>
    </row>
    <row r="90" spans="1:5" x14ac:dyDescent="0.25">
      <c r="B90" s="45"/>
      <c r="D90" s="15"/>
      <c r="E90"/>
    </row>
    <row r="91" spans="1:5" x14ac:dyDescent="0.25">
      <c r="B91" s="45"/>
      <c r="D91" s="15"/>
      <c r="E91"/>
    </row>
    <row r="92" spans="1:5" x14ac:dyDescent="0.25">
      <c r="B92" s="45"/>
      <c r="D92" s="15"/>
      <c r="E92"/>
    </row>
    <row r="93" spans="1:5" x14ac:dyDescent="0.25">
      <c r="B93" s="45"/>
      <c r="D93" s="15"/>
      <c r="E93"/>
    </row>
    <row r="94" spans="1:5" x14ac:dyDescent="0.25">
      <c r="B94" s="45"/>
      <c r="D94" s="15"/>
      <c r="E94"/>
    </row>
    <row r="95" spans="1:5" x14ac:dyDescent="0.25">
      <c r="A95" s="6" t="s">
        <v>22</v>
      </c>
      <c r="B95" s="45">
        <v>5400</v>
      </c>
      <c r="C95" s="46" t="s">
        <v>0</v>
      </c>
      <c r="D95" s="15">
        <f>SUM(B95:C95)</f>
        <v>5400</v>
      </c>
    </row>
    <row r="96" spans="1:5" x14ac:dyDescent="0.25">
      <c r="A96" s="7" t="s">
        <v>3</v>
      </c>
      <c r="B96" s="45"/>
      <c r="D96" s="15"/>
    </row>
    <row r="97" spans="1:5" x14ac:dyDescent="0.25">
      <c r="A97" s="7" t="s">
        <v>23</v>
      </c>
      <c r="B97" s="45"/>
      <c r="D97" s="15"/>
    </row>
    <row r="98" spans="1:5" x14ac:dyDescent="0.25">
      <c r="A98" s="14"/>
      <c r="B98" s="47"/>
      <c r="C98" s="48"/>
      <c r="D98" s="16"/>
    </row>
    <row r="99" spans="1:5" x14ac:dyDescent="0.25">
      <c r="A99" s="6" t="s">
        <v>24</v>
      </c>
      <c r="B99" s="45">
        <v>1000</v>
      </c>
      <c r="C99" s="46" t="s">
        <v>0</v>
      </c>
      <c r="D99" s="15">
        <f>SUM(B99:C99)</f>
        <v>1000</v>
      </c>
    </row>
    <row r="100" spans="1:5" x14ac:dyDescent="0.25">
      <c r="A100" s="7" t="s">
        <v>3</v>
      </c>
      <c r="B100" s="45"/>
      <c r="D100" s="15"/>
    </row>
    <row r="101" spans="1:5" x14ac:dyDescent="0.25">
      <c r="A101" s="7" t="s">
        <v>25</v>
      </c>
      <c r="B101" s="45"/>
      <c r="D101" s="15"/>
    </row>
    <row r="102" spans="1:5" x14ac:dyDescent="0.25">
      <c r="A102" s="14"/>
      <c r="B102" s="47"/>
      <c r="C102" s="48"/>
      <c r="D102" s="16"/>
    </row>
    <row r="103" spans="1:5" x14ac:dyDescent="0.25">
      <c r="A103" s="6" t="s">
        <v>26</v>
      </c>
      <c r="B103" s="45">
        <v>1000</v>
      </c>
      <c r="C103" s="46" t="s">
        <v>0</v>
      </c>
      <c r="D103" s="15">
        <f>SUM(B103:C103)</f>
        <v>1000</v>
      </c>
    </row>
    <row r="104" spans="1:5" x14ac:dyDescent="0.25">
      <c r="A104" s="7" t="s">
        <v>3</v>
      </c>
      <c r="B104" s="45"/>
      <c r="D104" s="15"/>
    </row>
    <row r="105" spans="1:5" x14ac:dyDescent="0.25">
      <c r="A105" s="7" t="s">
        <v>25</v>
      </c>
      <c r="B105" s="45"/>
      <c r="D105" s="15"/>
    </row>
    <row r="106" spans="1:5" x14ac:dyDescent="0.25">
      <c r="A106" s="14"/>
      <c r="B106" s="47"/>
      <c r="C106" s="48"/>
      <c r="D106" s="16"/>
    </row>
    <row r="107" spans="1:5" x14ac:dyDescent="0.25">
      <c r="A107" s="6" t="s">
        <v>27</v>
      </c>
      <c r="B107" s="45">
        <v>1000</v>
      </c>
      <c r="C107" s="46" t="s">
        <v>0</v>
      </c>
      <c r="D107" s="15">
        <f>SUM(B107:C107)</f>
        <v>1000</v>
      </c>
    </row>
    <row r="108" spans="1:5" x14ac:dyDescent="0.25">
      <c r="A108" s="7" t="s">
        <v>3</v>
      </c>
      <c r="B108" s="45"/>
      <c r="D108" s="15"/>
    </row>
    <row r="109" spans="1:5" x14ac:dyDescent="0.25">
      <c r="A109" s="7" t="s">
        <v>25</v>
      </c>
      <c r="B109" s="45"/>
      <c r="D109" s="15"/>
    </row>
    <row r="110" spans="1:5" ht="15.75" thickBot="1" x14ac:dyDescent="0.3">
      <c r="A110" s="17"/>
      <c r="B110" s="45"/>
      <c r="C110" s="49"/>
      <c r="D110" s="15"/>
      <c r="E110" s="27"/>
    </row>
    <row r="111" spans="1:5" s="13" customFormat="1" ht="16.5" thickBot="1" x14ac:dyDescent="0.3">
      <c r="A111" s="307" t="s">
        <v>55</v>
      </c>
      <c r="B111" s="335" t="s">
        <v>52</v>
      </c>
      <c r="C111" s="336" t="s">
        <v>53</v>
      </c>
      <c r="D111" s="337" t="s">
        <v>48</v>
      </c>
      <c r="E111" s="21"/>
    </row>
    <row r="112" spans="1:5" ht="19.5" thickBot="1" x14ac:dyDescent="0.3">
      <c r="A112" s="284" t="s">
        <v>32</v>
      </c>
      <c r="B112" s="281"/>
      <c r="C112" s="282"/>
      <c r="D112" s="283"/>
    </row>
    <row r="113" spans="1:7" x14ac:dyDescent="0.25">
      <c r="A113" s="6" t="s">
        <v>31</v>
      </c>
      <c r="B113" s="45"/>
      <c r="C113" s="46">
        <v>27000</v>
      </c>
      <c r="D113" s="15">
        <f>SUM(B113:C113)</f>
        <v>27000</v>
      </c>
    </row>
    <row r="114" spans="1:7" x14ac:dyDescent="0.25">
      <c r="A114" s="7" t="s">
        <v>28</v>
      </c>
      <c r="B114" s="45"/>
      <c r="D114" s="15"/>
    </row>
    <row r="115" spans="1:7" x14ac:dyDescent="0.25">
      <c r="A115" s="7" t="s">
        <v>166</v>
      </c>
      <c r="B115" s="45"/>
      <c r="D115" s="15"/>
    </row>
    <row r="116" spans="1:7" x14ac:dyDescent="0.25">
      <c r="A116" s="7" t="s">
        <v>30</v>
      </c>
      <c r="B116" s="45"/>
      <c r="D116" s="15"/>
    </row>
    <row r="117" spans="1:7" x14ac:dyDescent="0.25">
      <c r="B117" s="45"/>
      <c r="D117" s="15"/>
    </row>
    <row r="118" spans="1:7" x14ac:dyDescent="0.25">
      <c r="A118" s="7"/>
      <c r="B118" s="45"/>
      <c r="D118" s="15"/>
    </row>
    <row r="119" spans="1:7" x14ac:dyDescent="0.25">
      <c r="B119" s="45"/>
      <c r="D119" s="15"/>
    </row>
    <row r="120" spans="1:7" x14ac:dyDescent="0.25">
      <c r="B120" s="45"/>
      <c r="D120" s="15"/>
    </row>
    <row r="121" spans="1:7" x14ac:dyDescent="0.25">
      <c r="B121" s="45"/>
      <c r="D121" s="15"/>
    </row>
    <row r="122" spans="1:7" x14ac:dyDescent="0.25">
      <c r="A122" s="1"/>
      <c r="B122" s="47"/>
      <c r="C122" s="48"/>
      <c r="D122" s="16"/>
    </row>
    <row r="123" spans="1:7" x14ac:dyDescent="0.25">
      <c r="A123" s="6" t="s">
        <v>35</v>
      </c>
      <c r="B123" s="45">
        <v>807</v>
      </c>
      <c r="C123" s="46">
        <f>116000-B123</f>
        <v>115193</v>
      </c>
      <c r="D123" s="15">
        <f>SUM(B123:C123)</f>
        <v>116000</v>
      </c>
    </row>
    <row r="124" spans="1:7" x14ac:dyDescent="0.25">
      <c r="A124" s="7" t="s">
        <v>36</v>
      </c>
      <c r="B124" s="45"/>
      <c r="D124" s="15"/>
    </row>
    <row r="125" spans="1:7" x14ac:dyDescent="0.25">
      <c r="A125" s="7" t="s">
        <v>29</v>
      </c>
      <c r="B125" s="45"/>
      <c r="D125" s="15"/>
    </row>
    <row r="126" spans="1:7" x14ac:dyDescent="0.25">
      <c r="A126" s="7" t="s">
        <v>37</v>
      </c>
      <c r="B126" s="45"/>
      <c r="D126" s="15"/>
      <c r="G126" s="7"/>
    </row>
    <row r="127" spans="1:7" x14ac:dyDescent="0.25">
      <c r="B127" s="45"/>
      <c r="D127" s="15"/>
    </row>
    <row r="128" spans="1:7" x14ac:dyDescent="0.25">
      <c r="B128" s="45"/>
      <c r="D128" s="15"/>
      <c r="G128" s="7"/>
    </row>
    <row r="129" spans="1:18" x14ac:dyDescent="0.25">
      <c r="B129" s="45"/>
      <c r="D129" s="15"/>
    </row>
    <row r="130" spans="1:18" x14ac:dyDescent="0.25">
      <c r="B130" s="45"/>
      <c r="D130" s="15"/>
    </row>
    <row r="131" spans="1:18" x14ac:dyDescent="0.25">
      <c r="B131" s="45"/>
      <c r="D131" s="15"/>
    </row>
    <row r="132" spans="1:18" x14ac:dyDescent="0.25">
      <c r="B132" s="45"/>
      <c r="D132" s="15"/>
    </row>
    <row r="133" spans="1:18" x14ac:dyDescent="0.25">
      <c r="B133" s="45"/>
      <c r="D133" s="15"/>
    </row>
    <row r="134" spans="1:18" ht="15.75" thickBot="1" x14ac:dyDescent="0.3">
      <c r="A134" s="17"/>
      <c r="B134" s="45"/>
      <c r="C134" s="49"/>
      <c r="D134" s="15"/>
      <c r="E134" s="27"/>
      <c r="R134" s="1"/>
    </row>
    <row r="135" spans="1:18" ht="19.5" thickBot="1" x14ac:dyDescent="0.35">
      <c r="A135" s="277" t="s">
        <v>59</v>
      </c>
      <c r="B135" s="281"/>
      <c r="C135" s="282"/>
      <c r="D135" s="283"/>
      <c r="R135" s="17"/>
    </row>
    <row r="136" spans="1:18" x14ac:dyDescent="0.25">
      <c r="A136" s="6" t="s">
        <v>38</v>
      </c>
      <c r="B136" s="45">
        <v>17000</v>
      </c>
      <c r="C136" s="46" t="s">
        <v>0</v>
      </c>
      <c r="D136" s="15">
        <f>SUM(B136:C136)</f>
        <v>17000</v>
      </c>
    </row>
    <row r="137" spans="1:18" x14ac:dyDescent="0.25">
      <c r="A137" s="7" t="s">
        <v>44</v>
      </c>
      <c r="B137" s="45"/>
      <c r="D137" s="15"/>
    </row>
    <row r="138" spans="1:18" x14ac:dyDescent="0.25">
      <c r="A138" s="7" t="s">
        <v>39</v>
      </c>
      <c r="B138" s="45"/>
      <c r="D138" s="15"/>
    </row>
    <row r="139" spans="1:18" x14ac:dyDescent="0.25">
      <c r="A139" s="7" t="s">
        <v>40</v>
      </c>
      <c r="B139" s="45"/>
      <c r="D139" s="15"/>
    </row>
    <row r="140" spans="1:18" x14ac:dyDescent="0.25">
      <c r="B140" s="45"/>
      <c r="D140" s="15"/>
    </row>
    <row r="141" spans="1:18" x14ac:dyDescent="0.25">
      <c r="B141" s="45"/>
      <c r="D141" s="15"/>
    </row>
    <row r="142" spans="1:18" x14ac:dyDescent="0.25">
      <c r="B142" s="45"/>
      <c r="D142" s="15"/>
    </row>
    <row r="143" spans="1:18" x14ac:dyDescent="0.25">
      <c r="B143" s="45"/>
      <c r="D143" s="15"/>
    </row>
    <row r="144" spans="1:18" x14ac:dyDescent="0.25">
      <c r="B144" s="45"/>
      <c r="D144" s="15"/>
    </row>
    <row r="145" spans="1:15" x14ac:dyDescent="0.25">
      <c r="B145" s="45"/>
      <c r="D145" s="15"/>
    </row>
    <row r="146" spans="1:15" x14ac:dyDescent="0.25">
      <c r="B146" s="45"/>
      <c r="D146" s="15"/>
    </row>
    <row r="147" spans="1:15" x14ac:dyDescent="0.25">
      <c r="B147" s="45"/>
      <c r="D147" s="15"/>
    </row>
    <row r="148" spans="1:15" x14ac:dyDescent="0.25">
      <c r="A148" s="1"/>
      <c r="B148" s="47"/>
      <c r="C148" s="48"/>
      <c r="D148" s="16"/>
    </row>
    <row r="149" spans="1:15" x14ac:dyDescent="0.25">
      <c r="A149" s="6" t="s">
        <v>41</v>
      </c>
      <c r="B149" s="45"/>
      <c r="C149" s="46">
        <v>17500</v>
      </c>
      <c r="D149" s="15">
        <f>SUM(B149:C149)</f>
        <v>17500</v>
      </c>
    </row>
    <row r="150" spans="1:15" x14ac:dyDescent="0.25">
      <c r="A150" s="7" t="s">
        <v>45</v>
      </c>
      <c r="B150" s="45"/>
      <c r="D150" s="15"/>
    </row>
    <row r="151" spans="1:15" x14ac:dyDescent="0.25">
      <c r="A151" s="7" t="s">
        <v>39</v>
      </c>
      <c r="B151" s="45"/>
      <c r="D151" s="15"/>
    </row>
    <row r="152" spans="1:15" x14ac:dyDescent="0.25">
      <c r="A152" s="7" t="s">
        <v>42</v>
      </c>
      <c r="B152" s="45"/>
      <c r="D152" s="15"/>
    </row>
    <row r="153" spans="1:15" x14ac:dyDescent="0.25">
      <c r="B153" s="45"/>
      <c r="D153" s="15"/>
    </row>
    <row r="154" spans="1:15" x14ac:dyDescent="0.25">
      <c r="B154" s="45"/>
      <c r="D154" s="15"/>
    </row>
    <row r="155" spans="1:15" x14ac:dyDescent="0.25">
      <c r="B155" s="45"/>
      <c r="D155" s="15"/>
    </row>
    <row r="156" spans="1:15" x14ac:dyDescent="0.25">
      <c r="B156" s="45"/>
      <c r="D156" s="15"/>
    </row>
    <row r="157" spans="1:15" x14ac:dyDescent="0.25">
      <c r="B157" s="45"/>
      <c r="D157" s="15"/>
    </row>
    <row r="158" spans="1:15" x14ac:dyDescent="0.25">
      <c r="B158" s="45"/>
      <c r="D158" s="15"/>
      <c r="G158" s="2"/>
      <c r="H158" s="2"/>
      <c r="I158" s="2"/>
      <c r="J158" s="2"/>
      <c r="K158" s="2"/>
      <c r="L158" s="2"/>
      <c r="M158" s="2"/>
    </row>
    <row r="159" spans="1:15" x14ac:dyDescent="0.25">
      <c r="B159" s="45"/>
      <c r="D159" s="15"/>
      <c r="G159" s="2"/>
      <c r="H159" s="2"/>
      <c r="I159" s="2"/>
      <c r="J159" s="2"/>
      <c r="K159" s="2"/>
      <c r="L159" s="2"/>
      <c r="M159" s="2"/>
    </row>
    <row r="160" spans="1:15" x14ac:dyDescent="0.25">
      <c r="B160" s="45"/>
      <c r="D160" s="15"/>
      <c r="G160" s="2"/>
      <c r="H160" s="2"/>
      <c r="I160" s="2"/>
      <c r="J160" s="2"/>
      <c r="K160" s="2"/>
      <c r="L160" s="2"/>
      <c r="M160" s="2"/>
      <c r="N160" s="2"/>
      <c r="O160" s="2"/>
    </row>
    <row r="161" spans="1:15" ht="15.75" thickBot="1" x14ac:dyDescent="0.3">
      <c r="A161" s="17"/>
      <c r="B161" s="45"/>
      <c r="C161" s="49"/>
      <c r="D161" s="15"/>
      <c r="E161" s="27"/>
      <c r="G161" s="2"/>
      <c r="H161" s="2"/>
      <c r="I161" s="2"/>
      <c r="J161" s="2"/>
      <c r="K161" s="2"/>
      <c r="L161" s="2"/>
      <c r="M161" s="2"/>
      <c r="N161" s="2"/>
      <c r="O161" s="2"/>
    </row>
    <row r="162" spans="1:15" s="13" customFormat="1" ht="16.5" thickBot="1" x14ac:dyDescent="0.3">
      <c r="A162" s="307" t="s">
        <v>43</v>
      </c>
      <c r="B162" s="335">
        <f>SUM(B8:B161)</f>
        <v>60957</v>
      </c>
      <c r="C162" s="336">
        <f>SUM(C8:C161)</f>
        <v>285693</v>
      </c>
      <c r="D162" s="338">
        <f>SUM(D8:D161)</f>
        <v>346650</v>
      </c>
      <c r="E162" s="28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x14ac:dyDescent="0.25">
      <c r="A163" s="29" t="s">
        <v>60</v>
      </c>
      <c r="B163" s="45">
        <v>18287</v>
      </c>
      <c r="C163" s="46">
        <v>-18287</v>
      </c>
      <c r="D163" s="33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25">
      <c r="A164" s="29" t="s">
        <v>61</v>
      </c>
      <c r="B164" s="45">
        <f>SUM(B162:B163)</f>
        <v>79244</v>
      </c>
      <c r="D164" s="33">
        <v>-79244</v>
      </c>
      <c r="G164" s="2"/>
      <c r="H164" s="2"/>
      <c r="I164" s="2"/>
      <c r="J164" s="2"/>
      <c r="K164" s="2"/>
      <c r="L164" s="2"/>
      <c r="M164" s="2"/>
    </row>
    <row r="165" spans="1:15" s="32" customFormat="1" ht="15.75" x14ac:dyDescent="0.25">
      <c r="A165" s="30" t="s">
        <v>62</v>
      </c>
      <c r="B165" s="51"/>
      <c r="C165" s="50">
        <f>SUM(C162:C163)</f>
        <v>267406</v>
      </c>
      <c r="D165" s="26">
        <f>SUM(D162:D164)</f>
        <v>267406</v>
      </c>
      <c r="E165" s="31"/>
    </row>
    <row r="168" spans="1:15" x14ac:dyDescent="0.25">
      <c r="C168" s="46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54"/>
  <sheetViews>
    <sheetView zoomScaleNormal="100" workbookViewId="0">
      <pane xSplit="1" ySplit="7" topLeftCell="B89" activePane="bottomRight" state="frozen"/>
      <selection pane="topRight" activeCell="B1" sqref="B1"/>
      <selection pane="bottomLeft" activeCell="A8" sqref="A8"/>
      <selection pane="bottomRight" activeCell="I78" sqref="I78"/>
    </sheetView>
  </sheetViews>
  <sheetFormatPr defaultRowHeight="15" x14ac:dyDescent="0.25"/>
  <cols>
    <col min="1" max="1" width="61.7109375" customWidth="1"/>
    <col min="2" max="2" width="16.28515625" style="79" customWidth="1"/>
    <col min="3" max="3" width="24.85546875" style="38" bestFit="1" customWidth="1"/>
    <col min="4" max="4" width="17.140625" style="79" customWidth="1"/>
    <col min="5" max="5" width="14" style="68" bestFit="1" customWidth="1"/>
    <col min="7" max="7" width="12.7109375" bestFit="1" customWidth="1"/>
    <col min="8" max="8" width="11.5703125" bestFit="1" customWidth="1"/>
    <col min="10" max="10" width="9.28515625" bestFit="1" customWidth="1"/>
    <col min="13" max="13" width="11.5703125" bestFit="1" customWidth="1"/>
    <col min="14" max="14" width="14.140625" bestFit="1" customWidth="1"/>
    <col min="15" max="15" width="13.28515625" bestFit="1" customWidth="1"/>
  </cols>
  <sheetData>
    <row r="1" spans="1:9" s="22" customFormat="1" ht="21" x14ac:dyDescent="0.35">
      <c r="A1" s="22" t="s">
        <v>57</v>
      </c>
      <c r="B1" s="71"/>
      <c r="C1" s="36"/>
      <c r="D1" s="71"/>
      <c r="E1" s="65"/>
    </row>
    <row r="2" spans="1:9" s="22" customFormat="1" ht="21" x14ac:dyDescent="0.35">
      <c r="A2" s="35" t="s">
        <v>73</v>
      </c>
      <c r="B2" s="71"/>
      <c r="C2" s="36"/>
      <c r="D2" s="71"/>
      <c r="E2" s="65"/>
    </row>
    <row r="3" spans="1:9" s="22" customFormat="1" ht="21" x14ac:dyDescent="0.35">
      <c r="A3" s="24" t="s">
        <v>56</v>
      </c>
      <c r="B3" s="36"/>
      <c r="C3" s="36"/>
      <c r="D3" s="71"/>
      <c r="E3" s="65"/>
    </row>
    <row r="4" spans="1:9" s="9" customFormat="1" ht="15.75" thickBot="1" x14ac:dyDescent="0.3">
      <c r="A4" s="10"/>
      <c r="B4" s="72"/>
      <c r="C4" s="37"/>
      <c r="D4" s="73"/>
      <c r="E4" s="66"/>
    </row>
    <row r="5" spans="1:9" s="11" customFormat="1" ht="15.75" x14ac:dyDescent="0.25">
      <c r="A5" s="293"/>
      <c r="B5" s="294" t="s">
        <v>65</v>
      </c>
      <c r="C5" s="295" t="s">
        <v>66</v>
      </c>
      <c r="D5" s="296"/>
      <c r="E5" s="67"/>
    </row>
    <row r="6" spans="1:9" s="11" customFormat="1" ht="15.75" x14ac:dyDescent="0.25">
      <c r="A6" s="297"/>
      <c r="B6" s="106">
        <f>B7/D7</f>
        <v>0.61037786100025404</v>
      </c>
      <c r="C6" s="105">
        <v>0.39</v>
      </c>
      <c r="D6" s="298" t="s">
        <v>50</v>
      </c>
      <c r="E6" s="67"/>
    </row>
    <row r="7" spans="1:9" s="11" customFormat="1" ht="19.5" thickBot="1" x14ac:dyDescent="0.35">
      <c r="A7" s="339" t="s">
        <v>51</v>
      </c>
      <c r="B7" s="299">
        <v>372419</v>
      </c>
      <c r="C7" s="300">
        <v>237726</v>
      </c>
      <c r="D7" s="301">
        <f>SUM(B7:C7)</f>
        <v>610145</v>
      </c>
      <c r="E7" s="67"/>
    </row>
    <row r="8" spans="1:9" s="5" customFormat="1" ht="19.5" thickBot="1" x14ac:dyDescent="0.3">
      <c r="A8" s="302" t="s">
        <v>84</v>
      </c>
      <c r="B8" s="303"/>
      <c r="C8" s="304"/>
      <c r="D8" s="288"/>
    </row>
    <row r="9" spans="1:9" s="5" customFormat="1" x14ac:dyDescent="0.25">
      <c r="A9" s="6" t="s">
        <v>83</v>
      </c>
      <c r="B9" s="74">
        <f>D9*B6</f>
        <v>8087.5066582533664</v>
      </c>
      <c r="C9" s="75">
        <f>D9*C6</f>
        <v>5167.5</v>
      </c>
      <c r="D9" s="64">
        <v>13250</v>
      </c>
    </row>
    <row r="10" spans="1:9" x14ac:dyDescent="0.25">
      <c r="A10" s="7" t="s">
        <v>110</v>
      </c>
      <c r="B10" s="77"/>
      <c r="D10" s="64"/>
    </row>
    <row r="11" spans="1:9" x14ac:dyDescent="0.25">
      <c r="A11" s="7" t="s">
        <v>118</v>
      </c>
      <c r="B11" s="77"/>
      <c r="D11" s="64"/>
    </row>
    <row r="12" spans="1:9" x14ac:dyDescent="0.25">
      <c r="A12" s="7"/>
      <c r="B12" s="77"/>
      <c r="D12" s="64"/>
    </row>
    <row r="13" spans="1:9" x14ac:dyDescent="0.25">
      <c r="A13" s="7"/>
      <c r="B13" s="77"/>
      <c r="D13" s="64"/>
    </row>
    <row r="14" spans="1:9" x14ac:dyDescent="0.25">
      <c r="A14" s="7"/>
      <c r="B14" s="77"/>
      <c r="D14" s="64"/>
    </row>
    <row r="15" spans="1:9" x14ac:dyDescent="0.25">
      <c r="B15" s="77"/>
      <c r="D15" s="64"/>
      <c r="I15" s="83"/>
    </row>
    <row r="16" spans="1:9" x14ac:dyDescent="0.25">
      <c r="B16" s="77"/>
      <c r="D16" s="64"/>
    </row>
    <row r="17" spans="1:4" x14ac:dyDescent="0.25">
      <c r="A17" s="6"/>
      <c r="B17" s="77"/>
      <c r="D17" s="64"/>
    </row>
    <row r="18" spans="1:4" x14ac:dyDescent="0.25">
      <c r="B18" s="77"/>
      <c r="D18" s="64"/>
    </row>
    <row r="19" spans="1:4" x14ac:dyDescent="0.25">
      <c r="B19" s="77"/>
      <c r="D19" s="64"/>
    </row>
    <row r="20" spans="1:4" ht="15.75" thickBot="1" x14ac:dyDescent="0.3">
      <c r="A20" s="17"/>
      <c r="B20" s="77"/>
      <c r="C20" s="40"/>
      <c r="D20" s="64"/>
    </row>
    <row r="21" spans="1:4" ht="19.5" thickBot="1" x14ac:dyDescent="0.35">
      <c r="A21" s="305" t="s">
        <v>82</v>
      </c>
      <c r="B21" s="306"/>
      <c r="C21" s="287"/>
      <c r="D21" s="288"/>
    </row>
    <row r="22" spans="1:4" x14ac:dyDescent="0.25">
      <c r="A22" s="6" t="s">
        <v>119</v>
      </c>
      <c r="B22" s="74">
        <f>D22*B6</f>
        <v>9460.8568455039385</v>
      </c>
      <c r="C22" s="75">
        <f>D22*C6</f>
        <v>6045</v>
      </c>
      <c r="D22" s="64">
        <v>15500</v>
      </c>
    </row>
    <row r="23" spans="1:4" x14ac:dyDescent="0.25">
      <c r="A23" s="7" t="s">
        <v>111</v>
      </c>
      <c r="B23" s="77"/>
      <c r="D23" s="64"/>
    </row>
    <row r="24" spans="1:4" x14ac:dyDescent="0.25">
      <c r="A24" s="7" t="s">
        <v>103</v>
      </c>
      <c r="B24" s="77"/>
      <c r="D24" s="64"/>
    </row>
    <row r="25" spans="1:4" x14ac:dyDescent="0.25">
      <c r="A25" s="7"/>
      <c r="B25" s="77"/>
      <c r="D25" s="64"/>
    </row>
    <row r="26" spans="1:4" x14ac:dyDescent="0.25">
      <c r="A26" s="7"/>
      <c r="B26" s="77"/>
      <c r="D26" s="64"/>
    </row>
    <row r="27" spans="1:4" x14ac:dyDescent="0.25">
      <c r="B27" s="77"/>
      <c r="D27" s="64"/>
    </row>
    <row r="28" spans="1:4" x14ac:dyDescent="0.25">
      <c r="B28" s="77"/>
      <c r="D28" s="64"/>
    </row>
    <row r="29" spans="1:4" x14ac:dyDescent="0.25">
      <c r="B29" s="77"/>
      <c r="D29" s="64"/>
    </row>
    <row r="30" spans="1:4" x14ac:dyDescent="0.25">
      <c r="B30" s="77"/>
      <c r="D30" s="64"/>
    </row>
    <row r="31" spans="1:4" x14ac:dyDescent="0.25">
      <c r="B31" s="77"/>
      <c r="D31" s="64"/>
    </row>
    <row r="32" spans="1:4" x14ac:dyDescent="0.25">
      <c r="B32" s="77"/>
      <c r="D32" s="64"/>
    </row>
    <row r="33" spans="1:4" ht="15.75" thickBot="1" x14ac:dyDescent="0.3">
      <c r="A33" s="17"/>
      <c r="B33" s="77"/>
      <c r="C33" s="40"/>
      <c r="D33" s="64"/>
    </row>
    <row r="34" spans="1:4" ht="16.5" thickBot="1" x14ac:dyDescent="0.3">
      <c r="A34" s="307" t="s">
        <v>54</v>
      </c>
      <c r="B34" s="289" t="s">
        <v>100</v>
      </c>
      <c r="C34" s="308" t="s">
        <v>53</v>
      </c>
      <c r="D34" s="309" t="s">
        <v>48</v>
      </c>
    </row>
    <row r="35" spans="1:4" x14ac:dyDescent="0.25">
      <c r="A35" s="6" t="s">
        <v>74</v>
      </c>
      <c r="B35" s="74">
        <f>D35*B6</f>
        <v>24415.114440010162</v>
      </c>
      <c r="C35" s="70">
        <f>D35*C6</f>
        <v>15600</v>
      </c>
      <c r="D35" s="64">
        <v>40000</v>
      </c>
    </row>
    <row r="36" spans="1:4" x14ac:dyDescent="0.25">
      <c r="A36" s="7" t="s">
        <v>99</v>
      </c>
      <c r="C36" s="104"/>
      <c r="D36" s="64"/>
    </row>
    <row r="37" spans="1:4" x14ac:dyDescent="0.25">
      <c r="A37" s="7" t="s">
        <v>102</v>
      </c>
      <c r="B37" s="77"/>
      <c r="D37" s="64"/>
    </row>
    <row r="38" spans="1:4" x14ac:dyDescent="0.25">
      <c r="B38" s="77"/>
      <c r="D38" s="64"/>
    </row>
    <row r="39" spans="1:4" x14ac:dyDescent="0.25">
      <c r="B39" s="77"/>
      <c r="D39" s="64"/>
    </row>
    <row r="40" spans="1:4" x14ac:dyDescent="0.25">
      <c r="B40" s="77"/>
      <c r="D40" s="64"/>
    </row>
    <row r="41" spans="1:4" x14ac:dyDescent="0.25">
      <c r="B41" s="77"/>
      <c r="D41" s="64"/>
    </row>
    <row r="42" spans="1:4" x14ac:dyDescent="0.25">
      <c r="A42" s="7"/>
      <c r="B42" s="77"/>
      <c r="D42" s="64"/>
    </row>
    <row r="43" spans="1:4" x14ac:dyDescent="0.25">
      <c r="B43" s="77"/>
      <c r="D43" s="64"/>
    </row>
    <row r="44" spans="1:4" x14ac:dyDescent="0.25">
      <c r="B44" s="77"/>
      <c r="D44" s="64"/>
    </row>
    <row r="45" spans="1:4" x14ac:dyDescent="0.25">
      <c r="B45" s="77"/>
      <c r="D45" s="64"/>
    </row>
    <row r="46" spans="1:4" x14ac:dyDescent="0.25">
      <c r="B46" s="77"/>
      <c r="D46" s="64"/>
    </row>
    <row r="47" spans="1:4" s="13" customFormat="1" ht="16.5" thickBot="1" x14ac:dyDescent="0.3">
      <c r="A47" s="17"/>
      <c r="B47" s="77"/>
      <c r="C47" s="40"/>
      <c r="D47" s="64"/>
    </row>
    <row r="48" spans="1:4" s="13" customFormat="1" ht="19.5" thickBot="1" x14ac:dyDescent="0.3">
      <c r="A48" s="285" t="s">
        <v>75</v>
      </c>
      <c r="B48" s="310"/>
      <c r="C48" s="311"/>
      <c r="D48" s="312"/>
    </row>
    <row r="49" spans="1:4" x14ac:dyDescent="0.25">
      <c r="A49" s="6" t="s">
        <v>76</v>
      </c>
      <c r="B49" s="74">
        <f>D49*B6</f>
        <v>40284.938826016769</v>
      </c>
      <c r="C49" s="38">
        <f>D49*C6</f>
        <v>25740</v>
      </c>
      <c r="D49" s="64">
        <v>66000</v>
      </c>
    </row>
    <row r="50" spans="1:4" x14ac:dyDescent="0.25">
      <c r="A50" s="7" t="s">
        <v>101</v>
      </c>
      <c r="C50" s="104"/>
      <c r="D50" s="64"/>
    </row>
    <row r="51" spans="1:4" x14ac:dyDescent="0.25">
      <c r="A51" s="7" t="s">
        <v>112</v>
      </c>
      <c r="B51" s="77"/>
      <c r="D51" s="64"/>
    </row>
    <row r="52" spans="1:4" x14ac:dyDescent="0.25">
      <c r="A52" s="7"/>
      <c r="B52" s="77"/>
      <c r="D52" s="64"/>
    </row>
    <row r="53" spans="1:4" x14ac:dyDescent="0.25">
      <c r="A53" s="7"/>
      <c r="B53" s="77"/>
      <c r="D53" s="64"/>
    </row>
    <row r="54" spans="1:4" x14ac:dyDescent="0.25">
      <c r="A54" s="7"/>
      <c r="B54" s="77"/>
      <c r="D54" s="64"/>
    </row>
    <row r="55" spans="1:4" x14ac:dyDescent="0.25">
      <c r="B55" s="77"/>
      <c r="D55" s="64"/>
    </row>
    <row r="56" spans="1:4" x14ac:dyDescent="0.25">
      <c r="A56" s="7"/>
      <c r="B56" s="77"/>
      <c r="D56" s="64"/>
    </row>
    <row r="57" spans="1:4" x14ac:dyDescent="0.25">
      <c r="B57" s="77"/>
      <c r="D57" s="64"/>
    </row>
    <row r="58" spans="1:4" x14ac:dyDescent="0.25">
      <c r="B58" s="77"/>
      <c r="D58" s="64"/>
    </row>
    <row r="59" spans="1:4" x14ac:dyDescent="0.25">
      <c r="B59" s="77"/>
      <c r="D59" s="64"/>
    </row>
    <row r="60" spans="1:4" x14ac:dyDescent="0.25">
      <c r="A60" s="1"/>
      <c r="B60" s="78"/>
      <c r="C60" s="39"/>
      <c r="D60" s="125"/>
    </row>
    <row r="61" spans="1:4" x14ac:dyDescent="0.25">
      <c r="A61" s="6" t="s">
        <v>77</v>
      </c>
      <c r="B61" s="74">
        <f>D61*B6</f>
        <v>40284.938826016769</v>
      </c>
      <c r="C61" s="38">
        <f>D61*C6</f>
        <v>25740</v>
      </c>
      <c r="D61" s="126">
        <v>66000</v>
      </c>
    </row>
    <row r="62" spans="1:4" x14ac:dyDescent="0.25">
      <c r="A62" s="7" t="s">
        <v>101</v>
      </c>
      <c r="B62" s="77"/>
      <c r="D62" s="64"/>
    </row>
    <row r="63" spans="1:4" x14ac:dyDescent="0.25">
      <c r="A63" s="7" t="s">
        <v>112</v>
      </c>
      <c r="B63" s="77"/>
      <c r="D63" s="64"/>
    </row>
    <row r="64" spans="1:4" x14ac:dyDescent="0.25">
      <c r="A64" s="7"/>
      <c r="B64" s="77"/>
      <c r="D64" s="64"/>
    </row>
    <row r="65" spans="1:4" x14ac:dyDescent="0.25">
      <c r="A65" s="7"/>
      <c r="B65" s="77"/>
      <c r="D65" s="64"/>
    </row>
    <row r="66" spans="1:4" x14ac:dyDescent="0.25">
      <c r="A66" s="7"/>
      <c r="B66" s="77"/>
      <c r="D66" s="64"/>
    </row>
    <row r="67" spans="1:4" x14ac:dyDescent="0.25">
      <c r="B67" s="77"/>
      <c r="D67" s="64"/>
    </row>
    <row r="68" spans="1:4" x14ac:dyDescent="0.25">
      <c r="B68" s="77"/>
      <c r="D68" s="64"/>
    </row>
    <row r="69" spans="1:4" x14ac:dyDescent="0.25">
      <c r="A69" s="7"/>
      <c r="B69" s="77"/>
      <c r="D69" s="64"/>
    </row>
    <row r="70" spans="1:4" x14ac:dyDescent="0.25">
      <c r="B70" s="77"/>
      <c r="D70" s="64"/>
    </row>
    <row r="71" spans="1:4" x14ac:dyDescent="0.25">
      <c r="B71" s="77"/>
      <c r="D71" s="64"/>
    </row>
    <row r="72" spans="1:4" x14ac:dyDescent="0.25">
      <c r="B72" s="77"/>
      <c r="D72" s="64"/>
    </row>
    <row r="73" spans="1:4" ht="15.75" thickBot="1" x14ac:dyDescent="0.3">
      <c r="A73" s="17"/>
      <c r="B73" s="77"/>
      <c r="C73" s="40"/>
      <c r="D73" s="64"/>
    </row>
    <row r="74" spans="1:4" ht="16.5" thickBot="1" x14ac:dyDescent="0.3">
      <c r="A74" s="307" t="s">
        <v>55</v>
      </c>
      <c r="B74" s="289" t="s">
        <v>100</v>
      </c>
      <c r="C74" s="308" t="s">
        <v>53</v>
      </c>
      <c r="D74" s="309" t="s">
        <v>48</v>
      </c>
    </row>
    <row r="75" spans="1:4" x14ac:dyDescent="0.25">
      <c r="A75" s="6" t="s">
        <v>78</v>
      </c>
      <c r="B75" s="74">
        <f>D75*B6</f>
        <v>40284.938826016769</v>
      </c>
      <c r="C75" s="70">
        <f>D75*C6</f>
        <v>25740</v>
      </c>
      <c r="D75" s="64">
        <v>66000</v>
      </c>
    </row>
    <row r="76" spans="1:4" x14ac:dyDescent="0.25">
      <c r="A76" s="7" t="s">
        <v>101</v>
      </c>
      <c r="B76" s="77"/>
      <c r="D76" s="64"/>
    </row>
    <row r="77" spans="1:4" x14ac:dyDescent="0.25">
      <c r="A77" s="7" t="s">
        <v>112</v>
      </c>
      <c r="B77" s="77"/>
      <c r="D77" s="64"/>
    </row>
    <row r="78" spans="1:4" x14ac:dyDescent="0.25">
      <c r="B78" s="77"/>
      <c r="D78" s="64"/>
    </row>
    <row r="79" spans="1:4" x14ac:dyDescent="0.25">
      <c r="B79" s="77"/>
      <c r="D79" s="64"/>
    </row>
    <row r="80" spans="1:4" x14ac:dyDescent="0.25">
      <c r="B80" s="77"/>
      <c r="D80" s="64"/>
    </row>
    <row r="81" spans="1:4" x14ac:dyDescent="0.25">
      <c r="B81" s="77"/>
      <c r="D81" s="64"/>
    </row>
    <row r="82" spans="1:4" x14ac:dyDescent="0.25">
      <c r="B82" s="77"/>
      <c r="D82" s="64"/>
    </row>
    <row r="83" spans="1:4" x14ac:dyDescent="0.25">
      <c r="B83" s="77"/>
      <c r="D83" s="64"/>
    </row>
    <row r="84" spans="1:4" x14ac:dyDescent="0.25">
      <c r="A84" s="6" t="s">
        <v>0</v>
      </c>
      <c r="B84" s="77"/>
      <c r="D84" s="64"/>
    </row>
    <row r="85" spans="1:4" x14ac:dyDescent="0.25">
      <c r="A85" s="7" t="s">
        <v>0</v>
      </c>
      <c r="B85" s="77"/>
      <c r="D85" s="64"/>
    </row>
    <row r="86" spans="1:4" x14ac:dyDescent="0.25">
      <c r="A86" s="7" t="s">
        <v>0</v>
      </c>
      <c r="B86" s="77"/>
      <c r="D86" s="64"/>
    </row>
    <row r="87" spans="1:4" x14ac:dyDescent="0.25">
      <c r="A87" s="14"/>
      <c r="B87" s="78"/>
      <c r="C87" s="39"/>
      <c r="D87" s="125"/>
    </row>
    <row r="88" spans="1:4" x14ac:dyDescent="0.25">
      <c r="A88" s="60" t="s">
        <v>114</v>
      </c>
      <c r="B88" s="77">
        <v>0</v>
      </c>
      <c r="C88" s="40">
        <v>0</v>
      </c>
      <c r="D88" s="64">
        <v>0</v>
      </c>
    </row>
    <row r="89" spans="1:4" x14ac:dyDescent="0.25">
      <c r="A89" s="59" t="s">
        <v>115</v>
      </c>
      <c r="B89" s="77"/>
      <c r="C89" s="40"/>
      <c r="D89" s="64"/>
    </row>
    <row r="90" spans="1:4" x14ac:dyDescent="0.25">
      <c r="A90" s="14"/>
      <c r="B90" s="78"/>
      <c r="C90" s="39"/>
      <c r="D90" s="125"/>
    </row>
    <row r="91" spans="1:4" x14ac:dyDescent="0.25">
      <c r="A91" s="60" t="s">
        <v>116</v>
      </c>
      <c r="B91" s="77">
        <v>0</v>
      </c>
      <c r="C91" s="40">
        <v>0</v>
      </c>
      <c r="D91" s="64">
        <v>0</v>
      </c>
    </row>
    <row r="92" spans="1:4" x14ac:dyDescent="0.25">
      <c r="A92" s="59" t="s">
        <v>115</v>
      </c>
      <c r="B92" s="77"/>
      <c r="C92" s="40"/>
      <c r="D92" s="64"/>
    </row>
    <row r="93" spans="1:4" x14ac:dyDescent="0.25">
      <c r="A93" s="14"/>
      <c r="B93" s="78"/>
      <c r="C93" s="39"/>
      <c r="D93" s="125"/>
    </row>
    <row r="94" spans="1:4" x14ac:dyDescent="0.25">
      <c r="A94" s="6" t="s">
        <v>79</v>
      </c>
      <c r="B94" s="74">
        <f>D94*B6</f>
        <v>4883.0228880020322</v>
      </c>
      <c r="C94" s="38">
        <f>D94*C6</f>
        <v>3120</v>
      </c>
      <c r="D94" s="64">
        <v>8000</v>
      </c>
    </row>
    <row r="95" spans="1:4" x14ac:dyDescent="0.25">
      <c r="A95" s="7" t="s">
        <v>10</v>
      </c>
      <c r="B95" s="77"/>
      <c r="D95" s="64"/>
    </row>
    <row r="96" spans="1:4" x14ac:dyDescent="0.25">
      <c r="A96" s="7" t="s">
        <v>113</v>
      </c>
      <c r="B96" s="77"/>
      <c r="D96" s="64"/>
    </row>
    <row r="97" spans="1:4" x14ac:dyDescent="0.25">
      <c r="A97" s="6"/>
      <c r="B97" s="77"/>
      <c r="D97" s="64"/>
    </row>
    <row r="98" spans="1:4" x14ac:dyDescent="0.25">
      <c r="A98" s="6"/>
      <c r="B98" s="77"/>
      <c r="D98" s="64"/>
    </row>
    <row r="99" spans="1:4" x14ac:dyDescent="0.25">
      <c r="A99" s="6"/>
      <c r="B99" s="77"/>
      <c r="D99" s="64"/>
    </row>
    <row r="100" spans="1:4" x14ac:dyDescent="0.25">
      <c r="A100" s="6"/>
      <c r="B100" s="77"/>
      <c r="D100" s="64"/>
    </row>
    <row r="101" spans="1:4" x14ac:dyDescent="0.25">
      <c r="A101" s="6"/>
      <c r="B101" s="77"/>
      <c r="D101" s="64"/>
    </row>
    <row r="102" spans="1:4" x14ac:dyDescent="0.25">
      <c r="A102" s="6"/>
      <c r="B102" s="77"/>
      <c r="D102" s="64"/>
    </row>
    <row r="103" spans="1:4" x14ac:dyDescent="0.25">
      <c r="A103" s="6"/>
      <c r="B103" s="77"/>
      <c r="D103" s="64"/>
    </row>
    <row r="104" spans="1:4" x14ac:dyDescent="0.25">
      <c r="A104" s="6"/>
      <c r="B104" s="77"/>
      <c r="D104" s="64"/>
    </row>
    <row r="105" spans="1:4" x14ac:dyDescent="0.25">
      <c r="A105" s="7" t="s">
        <v>0</v>
      </c>
      <c r="B105" s="77"/>
      <c r="D105" s="64"/>
    </row>
    <row r="106" spans="1:4" x14ac:dyDescent="0.25">
      <c r="A106" s="7" t="s">
        <v>0</v>
      </c>
      <c r="B106" s="77"/>
      <c r="D106" s="64"/>
    </row>
    <row r="107" spans="1:4" x14ac:dyDescent="0.25">
      <c r="A107" s="14"/>
      <c r="B107" s="78"/>
      <c r="C107" s="39"/>
      <c r="D107" s="125"/>
    </row>
    <row r="108" spans="1:4" x14ac:dyDescent="0.25">
      <c r="A108" s="6" t="s">
        <v>80</v>
      </c>
      <c r="B108" s="74">
        <f>D108*B6</f>
        <v>11848.044659875932</v>
      </c>
      <c r="C108" s="38">
        <f>D108*C6</f>
        <v>7570.29</v>
      </c>
      <c r="D108" s="64">
        <v>19411</v>
      </c>
    </row>
    <row r="109" spans="1:4" x14ac:dyDescent="0.25">
      <c r="A109" s="7" t="s">
        <v>104</v>
      </c>
      <c r="B109" s="77"/>
      <c r="D109" s="64"/>
    </row>
    <row r="110" spans="1:4" x14ac:dyDescent="0.25">
      <c r="A110" s="7" t="s">
        <v>117</v>
      </c>
      <c r="B110" s="77"/>
      <c r="D110" s="64"/>
    </row>
    <row r="111" spans="1:4" x14ac:dyDescent="0.25">
      <c r="B111" s="77"/>
      <c r="D111" s="64"/>
    </row>
    <row r="112" spans="1:4" x14ac:dyDescent="0.25">
      <c r="B112" s="77"/>
      <c r="D112" s="64"/>
    </row>
    <row r="113" spans="1:10" x14ac:dyDescent="0.25">
      <c r="B113" s="77"/>
      <c r="D113" s="64"/>
    </row>
    <row r="114" spans="1:10" x14ac:dyDescent="0.25">
      <c r="B114" s="77"/>
      <c r="D114" s="64"/>
    </row>
    <row r="115" spans="1:10" x14ac:dyDescent="0.25">
      <c r="B115" s="77"/>
      <c r="D115" s="64"/>
    </row>
    <row r="116" spans="1:10" x14ac:dyDescent="0.25">
      <c r="B116" s="77"/>
      <c r="D116" s="64"/>
    </row>
    <row r="117" spans="1:10" x14ac:dyDescent="0.25">
      <c r="A117" s="6" t="s">
        <v>0</v>
      </c>
      <c r="B117" s="77"/>
      <c r="D117" s="64"/>
    </row>
    <row r="118" spans="1:10" x14ac:dyDescent="0.25">
      <c r="A118" s="7" t="s">
        <v>0</v>
      </c>
      <c r="B118" s="77"/>
      <c r="D118" s="64"/>
    </row>
    <row r="119" spans="1:10" x14ac:dyDescent="0.25">
      <c r="A119" s="7" t="s">
        <v>0</v>
      </c>
      <c r="B119" s="77"/>
      <c r="D119" s="64"/>
    </row>
    <row r="120" spans="1:10" ht="15.75" thickBot="1" x14ac:dyDescent="0.3">
      <c r="A120" s="59"/>
      <c r="B120" s="77"/>
      <c r="C120" s="40"/>
      <c r="D120" s="64"/>
      <c r="J120">
        <v>12</v>
      </c>
    </row>
    <row r="121" spans="1:10" ht="16.5" thickBot="1" x14ac:dyDescent="0.3">
      <c r="A121" s="307" t="s">
        <v>146</v>
      </c>
      <c r="B121" s="289" t="s">
        <v>100</v>
      </c>
      <c r="C121" s="308" t="s">
        <v>53</v>
      </c>
      <c r="D121" s="309" t="s">
        <v>48</v>
      </c>
      <c r="J121">
        <v>11</v>
      </c>
    </row>
    <row r="122" spans="1:10" x14ac:dyDescent="0.25">
      <c r="A122" s="5" t="s">
        <v>81</v>
      </c>
      <c r="B122" s="74">
        <f>D122*B6</f>
        <v>11848.044659875932</v>
      </c>
      <c r="C122" s="38">
        <f>D122*C6</f>
        <v>7570.29</v>
      </c>
      <c r="D122" s="64">
        <v>19411</v>
      </c>
      <c r="J122">
        <v>10</v>
      </c>
    </row>
    <row r="123" spans="1:10" x14ac:dyDescent="0.25">
      <c r="A123" s="7" t="s">
        <v>104</v>
      </c>
      <c r="B123" s="77"/>
      <c r="D123" s="64"/>
      <c r="J123">
        <v>1</v>
      </c>
    </row>
    <row r="124" spans="1:10" x14ac:dyDescent="0.25">
      <c r="A124" s="7" t="s">
        <v>117</v>
      </c>
      <c r="B124" s="77"/>
      <c r="D124" s="64"/>
      <c r="J124">
        <v>3</v>
      </c>
    </row>
    <row r="125" spans="1:10" x14ac:dyDescent="0.25">
      <c r="A125" s="6"/>
      <c r="B125" s="77"/>
      <c r="D125" s="64"/>
      <c r="J125" s="1">
        <v>3</v>
      </c>
    </row>
    <row r="126" spans="1:10" x14ac:dyDescent="0.25">
      <c r="A126" s="6"/>
      <c r="B126" s="77"/>
      <c r="D126" s="64"/>
      <c r="J126">
        <f>SUM(J120:J125)</f>
        <v>40</v>
      </c>
    </row>
    <row r="127" spans="1:10" x14ac:dyDescent="0.25">
      <c r="A127" s="6"/>
      <c r="B127" s="77"/>
      <c r="D127" s="64"/>
    </row>
    <row r="128" spans="1:10" x14ac:dyDescent="0.25">
      <c r="A128" s="6"/>
      <c r="B128" s="77"/>
      <c r="D128" s="64"/>
    </row>
    <row r="129" spans="1:15" x14ac:dyDescent="0.25">
      <c r="A129" s="6"/>
      <c r="B129" s="77"/>
      <c r="D129" s="64"/>
    </row>
    <row r="130" spans="1:15" x14ac:dyDescent="0.25">
      <c r="A130" s="6"/>
      <c r="B130" s="77"/>
      <c r="D130" s="64"/>
    </row>
    <row r="131" spans="1:15" x14ac:dyDescent="0.25">
      <c r="A131" s="6"/>
      <c r="B131" s="77"/>
      <c r="D131" s="64"/>
      <c r="M131" s="3">
        <f>SUM(B49:B135)</f>
        <v>149433.92868580422</v>
      </c>
      <c r="N131" s="4">
        <f>244822.38-M131</f>
        <v>95388.451314195787</v>
      </c>
      <c r="O131" s="4">
        <f>N131/6</f>
        <v>15898.075219032631</v>
      </c>
    </row>
    <row r="132" spans="1:15" x14ac:dyDescent="0.25">
      <c r="A132" s="6"/>
      <c r="B132" s="77"/>
      <c r="D132" s="64"/>
    </row>
    <row r="133" spans="1:15" x14ac:dyDescent="0.25">
      <c r="A133" s="7" t="s">
        <v>0</v>
      </c>
      <c r="B133" s="77"/>
      <c r="D133" s="64"/>
    </row>
    <row r="134" spans="1:15" x14ac:dyDescent="0.25">
      <c r="A134" s="7" t="s">
        <v>0</v>
      </c>
      <c r="B134" s="77"/>
      <c r="D134" s="64"/>
    </row>
    <row r="135" spans="1:15" x14ac:dyDescent="0.25">
      <c r="A135" s="14"/>
      <c r="B135" s="78"/>
      <c r="C135" s="39"/>
      <c r="D135" s="64"/>
    </row>
    <row r="136" spans="1:15" x14ac:dyDescent="0.25">
      <c r="A136" s="60" t="s">
        <v>109</v>
      </c>
      <c r="B136" s="74">
        <f>D136*B6</f>
        <v>3662.2671660015244</v>
      </c>
      <c r="C136" s="40">
        <f>D136*C6</f>
        <v>2340</v>
      </c>
      <c r="D136" s="126">
        <v>6000</v>
      </c>
      <c r="G136" s="2"/>
      <c r="H136" s="2"/>
      <c r="I136" s="2"/>
      <c r="J136" s="2"/>
      <c r="K136" s="2"/>
      <c r="L136" s="2"/>
      <c r="M136" s="2"/>
    </row>
    <row r="137" spans="1:15" s="32" customFormat="1" ht="15.75" x14ac:dyDescent="0.25">
      <c r="A137" s="60" t="s">
        <v>108</v>
      </c>
      <c r="B137" s="74">
        <f>D137*B6</f>
        <v>9570.1144826229829</v>
      </c>
      <c r="C137" s="40">
        <f>D137*C6</f>
        <v>6114.81</v>
      </c>
      <c r="D137" s="64">
        <v>15679</v>
      </c>
      <c r="E137" s="69"/>
    </row>
    <row r="138" spans="1:15" ht="15.75" thickBot="1" x14ac:dyDescent="0.3">
      <c r="A138" s="60" t="s">
        <v>107</v>
      </c>
      <c r="B138" s="74">
        <f>D138*B6</f>
        <v>2441.5114440010161</v>
      </c>
      <c r="C138" s="40">
        <f>D138*C6</f>
        <v>1560</v>
      </c>
      <c r="D138" s="64">
        <v>4000</v>
      </c>
    </row>
    <row r="139" spans="1:15" ht="19.5" thickBot="1" x14ac:dyDescent="0.3">
      <c r="A139" s="285" t="s">
        <v>160</v>
      </c>
      <c r="B139" s="286">
        <f>D139*B6</f>
        <v>165347.70027780283</v>
      </c>
      <c r="C139" s="287">
        <f>D139*C6</f>
        <v>105648.66</v>
      </c>
      <c r="D139" s="288">
        <v>270894</v>
      </c>
    </row>
    <row r="140" spans="1:15" s="32" customFormat="1" ht="15.75" x14ac:dyDescent="0.25">
      <c r="A140" s="62" t="s">
        <v>106</v>
      </c>
      <c r="B140" s="77"/>
      <c r="C140" s="104"/>
      <c r="D140" s="76"/>
      <c r="E140" s="69"/>
    </row>
    <row r="141" spans="1:15" s="32" customFormat="1" ht="15.75" x14ac:dyDescent="0.25">
      <c r="A141" s="59"/>
      <c r="B141" s="77"/>
      <c r="C141" s="40"/>
      <c r="D141" s="76"/>
      <c r="E141" s="69"/>
    </row>
    <row r="142" spans="1:15" s="32" customFormat="1" ht="15.75" x14ac:dyDescent="0.25">
      <c r="A142"/>
      <c r="B142" s="79"/>
      <c r="C142" s="104"/>
      <c r="D142" s="76"/>
      <c r="E142" s="69"/>
    </row>
    <row r="143" spans="1:15" s="32" customFormat="1" ht="15.75" x14ac:dyDescent="0.25">
      <c r="A143"/>
      <c r="B143" s="79"/>
      <c r="C143" s="104"/>
      <c r="D143" s="76"/>
      <c r="E143" s="69"/>
    </row>
    <row r="144" spans="1:15" s="32" customFormat="1" ht="15.75" x14ac:dyDescent="0.25">
      <c r="A144" s="59"/>
      <c r="B144" s="77"/>
      <c r="C144" s="40"/>
      <c r="D144" s="76"/>
      <c r="E144" s="69"/>
    </row>
    <row r="145" spans="1:5" s="32" customFormat="1" ht="15.75" x14ac:dyDescent="0.25">
      <c r="A145" s="59"/>
      <c r="B145" s="77"/>
      <c r="C145" s="40"/>
      <c r="D145" s="76"/>
      <c r="E145" s="69"/>
    </row>
    <row r="146" spans="1:5" x14ac:dyDescent="0.25">
      <c r="A146" s="59"/>
      <c r="B146" s="77"/>
      <c r="C146" s="40"/>
      <c r="D146" s="76"/>
    </row>
    <row r="147" spans="1:5" ht="19.5" thickBot="1" x14ac:dyDescent="0.3">
      <c r="A147" s="63"/>
      <c r="B147" s="80"/>
      <c r="C147" s="81"/>
      <c r="D147" s="82"/>
    </row>
    <row r="148" spans="1:5" s="13" customFormat="1" ht="19.5" thickBot="1" x14ac:dyDescent="0.3">
      <c r="A148" s="292" t="s">
        <v>92</v>
      </c>
      <c r="B148" s="289">
        <f>SUM(B9:B147)</f>
        <v>372419</v>
      </c>
      <c r="C148" s="290">
        <f>SUM(C9:C147)</f>
        <v>237956.55</v>
      </c>
      <c r="D148" s="291">
        <f>SUM(D9:D147)</f>
        <v>610145</v>
      </c>
      <c r="E148" s="124"/>
    </row>
    <row r="149" spans="1:5" x14ac:dyDescent="0.25">
      <c r="A149" s="61"/>
      <c r="B149" s="119"/>
      <c r="C149" s="40"/>
      <c r="D149" s="119"/>
    </row>
    <row r="150" spans="1:5" x14ac:dyDescent="0.25">
      <c r="A150" s="120"/>
      <c r="B150" s="119"/>
      <c r="C150" s="40"/>
      <c r="D150" s="119"/>
    </row>
    <row r="151" spans="1:5" ht="15.75" x14ac:dyDescent="0.25">
      <c r="A151" s="121"/>
      <c r="B151" s="122"/>
      <c r="C151" s="123"/>
      <c r="D151" s="122"/>
    </row>
    <row r="152" spans="1:5" x14ac:dyDescent="0.25">
      <c r="A152" s="17"/>
      <c r="B152" s="119"/>
      <c r="C152" s="40"/>
      <c r="D152" s="119"/>
    </row>
    <row r="154" spans="1:5" x14ac:dyDescent="0.25">
      <c r="C154" s="38" t="s">
        <v>0</v>
      </c>
    </row>
  </sheetData>
  <pageMargins left="0.25" right="0.25" top="0.75" bottom="0.75" header="0.3" footer="0.3"/>
  <pageSetup scale="73" orientation="landscape" r:id="rId1"/>
  <rowBreaks count="3" manualBreakCount="3">
    <brk id="33" max="16383" man="1"/>
    <brk id="73" max="16383" man="1"/>
    <brk id="120" max="16383" man="1"/>
  </rowBreaks>
  <colBreaks count="1" manualBreakCount="1">
    <brk id="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303"/>
  <sheetViews>
    <sheetView tabSelected="1" zoomScale="87" zoomScaleNormal="87" workbookViewId="0">
      <pane xSplit="1" ySplit="9" topLeftCell="B268" activePane="bottomRight" state="frozen"/>
      <selection pane="topRight" activeCell="B1" sqref="B1"/>
      <selection pane="bottomLeft" activeCell="A10" sqref="A10"/>
      <selection pane="bottomRight" activeCell="L277" sqref="L277"/>
    </sheetView>
  </sheetViews>
  <sheetFormatPr defaultRowHeight="15" x14ac:dyDescent="0.25"/>
  <cols>
    <col min="1" max="1" width="66.42578125" customWidth="1"/>
    <col min="2" max="2" width="16.7109375" style="84" bestFit="1" customWidth="1"/>
    <col min="3" max="3" width="26.140625" style="84" customWidth="1"/>
    <col min="4" max="4" width="17.5703125" style="90" bestFit="1" customWidth="1"/>
    <col min="5" max="5" width="18.5703125" style="90" bestFit="1" customWidth="1"/>
    <col min="6" max="6" width="14.140625" style="68" bestFit="1" customWidth="1"/>
    <col min="7" max="8" width="17.5703125" bestFit="1" customWidth="1"/>
    <col min="15" max="15" width="14" bestFit="1" customWidth="1"/>
  </cols>
  <sheetData>
    <row r="1" spans="1:11" s="22" customFormat="1" ht="21" x14ac:dyDescent="0.35">
      <c r="A1" s="420" t="s">
        <v>63</v>
      </c>
      <c r="B1" s="419"/>
      <c r="C1" s="415"/>
      <c r="D1" s="416"/>
      <c r="E1" s="416"/>
      <c r="F1" s="417"/>
      <c r="G1" s="418"/>
      <c r="H1" s="418"/>
    </row>
    <row r="2" spans="1:11" s="22" customFormat="1" ht="21" x14ac:dyDescent="0.35">
      <c r="A2" s="421" t="s">
        <v>64</v>
      </c>
      <c r="B2" s="419"/>
      <c r="C2" s="415"/>
      <c r="D2" s="416"/>
      <c r="E2" s="416"/>
      <c r="F2" s="417"/>
      <c r="G2" s="418"/>
      <c r="H2" s="418"/>
    </row>
    <row r="3" spans="1:11" s="22" customFormat="1" ht="21.75" thickBot="1" x14ac:dyDescent="0.4">
      <c r="A3" s="422" t="s">
        <v>56</v>
      </c>
      <c r="B3" s="419"/>
      <c r="C3" s="415"/>
      <c r="D3" s="416"/>
      <c r="E3" s="416"/>
      <c r="F3" s="417"/>
      <c r="G3" s="418"/>
      <c r="H3" s="418" t="s">
        <v>0</v>
      </c>
    </row>
    <row r="4" spans="1:11" s="22" customFormat="1" ht="21.75" thickBot="1" x14ac:dyDescent="0.4">
      <c r="A4" s="444" t="s">
        <v>137</v>
      </c>
      <c r="B4" s="419"/>
      <c r="C4" s="415"/>
      <c r="D4" s="416"/>
      <c r="E4" s="416"/>
      <c r="F4" s="417"/>
      <c r="G4" s="418"/>
      <c r="H4" s="418"/>
    </row>
    <row r="5" spans="1:11" s="22" customFormat="1" ht="21.75" thickBot="1" x14ac:dyDescent="0.4">
      <c r="A5" s="445" t="s">
        <v>138</v>
      </c>
      <c r="B5" s="423"/>
      <c r="C5" s="424"/>
      <c r="D5" s="425"/>
      <c r="E5" s="425"/>
      <c r="F5" s="426"/>
      <c r="G5" s="427"/>
      <c r="H5" s="427"/>
    </row>
    <row r="6" spans="1:11" s="9" customFormat="1" ht="15.75" x14ac:dyDescent="0.25">
      <c r="A6" s="341"/>
      <c r="B6" s="342"/>
      <c r="C6" s="343" t="s">
        <v>47</v>
      </c>
      <c r="D6" s="344"/>
      <c r="E6" s="345"/>
      <c r="F6" s="346"/>
      <c r="G6" s="347"/>
      <c r="H6" s="348"/>
    </row>
    <row r="7" spans="1:11" s="11" customFormat="1" ht="15.75" x14ac:dyDescent="0.25">
      <c r="A7" s="349"/>
      <c r="B7" s="350" t="s">
        <v>46</v>
      </c>
      <c r="C7" s="351" t="s">
        <v>149</v>
      </c>
      <c r="D7" s="352" t="s">
        <v>65</v>
      </c>
      <c r="E7" s="353" t="s">
        <v>66</v>
      </c>
      <c r="F7" s="354" t="s">
        <v>48</v>
      </c>
      <c r="G7" s="355" t="s">
        <v>48</v>
      </c>
      <c r="H7" s="331" t="s">
        <v>69</v>
      </c>
    </row>
    <row r="8" spans="1:11" s="11" customFormat="1" ht="15.75" x14ac:dyDescent="0.25">
      <c r="A8" s="356"/>
      <c r="B8" s="357" t="s">
        <v>49</v>
      </c>
      <c r="C8" s="358">
        <v>18287</v>
      </c>
      <c r="D8" s="359" t="s">
        <v>49</v>
      </c>
      <c r="E8" s="360" t="s">
        <v>71</v>
      </c>
      <c r="F8" s="354" t="s">
        <v>72</v>
      </c>
      <c r="G8" s="355" t="s">
        <v>70</v>
      </c>
      <c r="H8" s="331" t="s">
        <v>67</v>
      </c>
    </row>
    <row r="9" spans="1:11" s="11" customFormat="1" ht="19.5" thickBot="1" x14ac:dyDescent="0.35">
      <c r="A9" s="361" t="s">
        <v>51</v>
      </c>
      <c r="B9" s="362">
        <v>60957</v>
      </c>
      <c r="C9" s="363" t="s">
        <v>152</v>
      </c>
      <c r="D9" s="364">
        <v>372419</v>
      </c>
      <c r="E9" s="365">
        <v>237726</v>
      </c>
      <c r="F9" s="366" t="s">
        <v>1</v>
      </c>
      <c r="G9" s="367" t="s">
        <v>49</v>
      </c>
      <c r="H9" s="334" t="s">
        <v>68</v>
      </c>
    </row>
    <row r="10" spans="1:11" s="5" customFormat="1" ht="18.75" x14ac:dyDescent="0.3">
      <c r="A10" s="178" t="s">
        <v>33</v>
      </c>
      <c r="B10" s="147"/>
      <c r="C10" s="148"/>
      <c r="D10" s="132"/>
      <c r="E10" s="130"/>
      <c r="F10" s="216"/>
      <c r="G10" s="131"/>
      <c r="H10" s="199"/>
      <c r="K10" s="34"/>
    </row>
    <row r="11" spans="1:11" x14ac:dyDescent="0.25">
      <c r="A11" s="179" t="s">
        <v>120</v>
      </c>
      <c r="B11" s="149">
        <v>0</v>
      </c>
      <c r="C11" s="150">
        <v>44000</v>
      </c>
      <c r="D11" s="133">
        <v>0</v>
      </c>
      <c r="E11" s="85">
        <v>0</v>
      </c>
      <c r="F11" s="217">
        <f>SUM(C11,E11)</f>
        <v>44000</v>
      </c>
      <c r="G11" s="97">
        <f>SUM(B11,D11)</f>
        <v>0</v>
      </c>
      <c r="H11" s="200">
        <f>SUM(B11:E11)</f>
        <v>44000</v>
      </c>
    </row>
    <row r="12" spans="1:11" x14ac:dyDescent="0.25">
      <c r="A12" s="180" t="s">
        <v>3</v>
      </c>
      <c r="B12" s="149"/>
      <c r="C12" s="150"/>
      <c r="D12" s="133"/>
      <c r="E12" s="85"/>
      <c r="F12" s="218"/>
      <c r="G12" s="99"/>
      <c r="H12" s="201"/>
    </row>
    <row r="13" spans="1:11" x14ac:dyDescent="0.25">
      <c r="A13" s="180" t="s">
        <v>5</v>
      </c>
      <c r="B13" s="149"/>
      <c r="C13" s="150"/>
      <c r="D13" s="133"/>
      <c r="E13" s="85"/>
      <c r="F13" s="218"/>
      <c r="G13" s="99"/>
      <c r="H13" s="201"/>
    </row>
    <row r="14" spans="1:11" x14ac:dyDescent="0.25">
      <c r="A14" s="181"/>
      <c r="B14" s="149"/>
      <c r="C14" s="150"/>
      <c r="D14" s="133"/>
      <c r="E14" s="85"/>
      <c r="F14" s="218"/>
      <c r="G14" s="99"/>
      <c r="H14" s="201"/>
    </row>
    <row r="15" spans="1:11" x14ac:dyDescent="0.25">
      <c r="A15" s="181"/>
      <c r="B15" s="149"/>
      <c r="C15" s="150"/>
      <c r="D15" s="133"/>
      <c r="E15" s="85"/>
      <c r="F15" s="218"/>
      <c r="G15" s="99"/>
      <c r="H15" s="201"/>
    </row>
    <row r="16" spans="1:11" x14ac:dyDescent="0.25">
      <c r="A16" s="179"/>
      <c r="B16" s="149"/>
      <c r="C16" s="150"/>
      <c r="D16" s="133"/>
      <c r="E16" s="85"/>
      <c r="F16" s="218"/>
      <c r="G16" s="99"/>
      <c r="H16" s="201"/>
    </row>
    <row r="17" spans="1:12" x14ac:dyDescent="0.25">
      <c r="A17" s="181"/>
      <c r="B17" s="149"/>
      <c r="C17" s="150"/>
      <c r="D17" s="133"/>
      <c r="E17" s="85"/>
      <c r="F17" s="218"/>
      <c r="G17" s="99"/>
      <c r="H17" s="201"/>
    </row>
    <row r="18" spans="1:12" x14ac:dyDescent="0.25">
      <c r="A18" s="181"/>
      <c r="B18" s="149"/>
      <c r="C18" s="150"/>
      <c r="D18" s="133"/>
      <c r="E18" s="85"/>
      <c r="F18" s="218"/>
      <c r="G18" s="99"/>
      <c r="H18" s="201"/>
    </row>
    <row r="19" spans="1:12" x14ac:dyDescent="0.25">
      <c r="A19" s="182"/>
      <c r="B19" s="151"/>
      <c r="C19" s="152"/>
      <c r="D19" s="134"/>
      <c r="E19" s="86"/>
      <c r="F19" s="219"/>
      <c r="G19" s="100"/>
      <c r="H19" s="202"/>
    </row>
    <row r="20" spans="1:12" x14ac:dyDescent="0.25">
      <c r="A20" s="179" t="s">
        <v>121</v>
      </c>
      <c r="B20" s="149">
        <v>0</v>
      </c>
      <c r="C20" s="150">
        <v>36000</v>
      </c>
      <c r="D20" s="133">
        <v>0</v>
      </c>
      <c r="E20" s="85">
        <v>0</v>
      </c>
      <c r="F20" s="218">
        <f>SUM(E20,C20)</f>
        <v>36000</v>
      </c>
      <c r="G20" s="98">
        <f>B20+D20</f>
        <v>0</v>
      </c>
      <c r="H20" s="201">
        <f>SUM(B20:E20)</f>
        <v>36000</v>
      </c>
    </row>
    <row r="21" spans="1:12" x14ac:dyDescent="0.25">
      <c r="A21" s="180" t="s">
        <v>7</v>
      </c>
      <c r="B21" s="149"/>
      <c r="C21" s="150"/>
      <c r="D21" s="133"/>
      <c r="E21" s="85"/>
      <c r="F21" s="218"/>
      <c r="G21" s="99"/>
      <c r="H21" s="201"/>
    </row>
    <row r="22" spans="1:12" x14ac:dyDescent="0.25">
      <c r="A22" s="180" t="s">
        <v>8</v>
      </c>
      <c r="B22" s="149"/>
      <c r="C22" s="150"/>
      <c r="D22" s="133"/>
      <c r="E22" s="85"/>
      <c r="F22" s="218"/>
      <c r="G22" s="99"/>
      <c r="H22" s="201"/>
    </row>
    <row r="23" spans="1:12" x14ac:dyDescent="0.25">
      <c r="A23" s="181"/>
      <c r="B23" s="149"/>
      <c r="C23" s="150"/>
      <c r="D23" s="133"/>
      <c r="E23" s="85"/>
      <c r="F23" s="218"/>
      <c r="G23" s="99"/>
      <c r="H23" s="201"/>
    </row>
    <row r="24" spans="1:12" x14ac:dyDescent="0.25">
      <c r="A24" s="180"/>
      <c r="B24" s="149"/>
      <c r="C24" s="150"/>
      <c r="D24" s="133"/>
      <c r="E24" s="85"/>
      <c r="F24" s="218"/>
      <c r="G24" s="99"/>
      <c r="H24" s="201"/>
    </row>
    <row r="25" spans="1:12" x14ac:dyDescent="0.25">
      <c r="A25" s="181"/>
      <c r="B25" s="149"/>
      <c r="C25" s="150"/>
      <c r="D25" s="133"/>
      <c r="E25" s="85"/>
      <c r="F25" s="218"/>
      <c r="G25" s="99"/>
      <c r="H25" s="201"/>
    </row>
    <row r="26" spans="1:12" x14ac:dyDescent="0.25">
      <c r="A26" s="181"/>
      <c r="B26" s="149"/>
      <c r="C26" s="150"/>
      <c r="D26" s="133"/>
      <c r="E26" s="85"/>
      <c r="F26" s="218"/>
      <c r="G26" s="99"/>
      <c r="H26" s="201"/>
    </row>
    <row r="27" spans="1:12" x14ac:dyDescent="0.25">
      <c r="A27" s="181"/>
      <c r="B27" s="149"/>
      <c r="C27" s="150"/>
      <c r="D27" s="133"/>
      <c r="E27" s="85"/>
      <c r="F27" s="218"/>
      <c r="G27" s="99"/>
      <c r="H27" s="201"/>
    </row>
    <row r="28" spans="1:12" x14ac:dyDescent="0.25">
      <c r="A28" s="181"/>
      <c r="B28" s="149"/>
      <c r="C28" s="150"/>
      <c r="D28" s="133"/>
      <c r="E28" s="85"/>
      <c r="F28" s="218"/>
      <c r="G28" s="99"/>
      <c r="H28" s="201"/>
    </row>
    <row r="29" spans="1:12" x14ac:dyDescent="0.25">
      <c r="A29" s="182"/>
      <c r="B29" s="151"/>
      <c r="C29" s="152"/>
      <c r="D29" s="134"/>
      <c r="E29" s="86"/>
      <c r="F29" s="219"/>
      <c r="G29" s="100"/>
      <c r="H29" s="202"/>
    </row>
    <row r="30" spans="1:12" x14ac:dyDescent="0.25">
      <c r="A30" s="438" t="s">
        <v>150</v>
      </c>
      <c r="B30" s="242"/>
      <c r="C30" s="239">
        <v>8000</v>
      </c>
      <c r="D30" s="237"/>
      <c r="E30" s="235"/>
      <c r="F30" s="439">
        <v>8000</v>
      </c>
      <c r="G30" s="440"/>
      <c r="H30" s="441">
        <f>F30</f>
        <v>8000</v>
      </c>
      <c r="L30" t="s">
        <v>0</v>
      </c>
    </row>
    <row r="31" spans="1:12" x14ac:dyDescent="0.25">
      <c r="A31" s="181" t="s">
        <v>17</v>
      </c>
      <c r="B31" s="242"/>
      <c r="C31" s="240"/>
      <c r="D31" s="237"/>
      <c r="E31" s="234"/>
      <c r="F31" s="439"/>
      <c r="G31" s="99"/>
      <c r="H31" s="206"/>
    </row>
    <row r="32" spans="1:12" x14ac:dyDescent="0.25">
      <c r="A32" s="181" t="s">
        <v>167</v>
      </c>
      <c r="B32" s="242"/>
      <c r="C32" s="240"/>
      <c r="D32" s="237"/>
      <c r="E32" s="234"/>
      <c r="F32" s="439"/>
      <c r="G32" s="99"/>
      <c r="H32" s="206"/>
    </row>
    <row r="33" spans="1:8" x14ac:dyDescent="0.25">
      <c r="A33" s="181" t="s">
        <v>151</v>
      </c>
      <c r="B33" s="242"/>
      <c r="C33" s="240"/>
      <c r="D33" s="237"/>
      <c r="E33" s="234"/>
      <c r="F33" s="439"/>
      <c r="G33" s="99"/>
      <c r="H33" s="206"/>
    </row>
    <row r="34" spans="1:8" x14ac:dyDescent="0.25">
      <c r="A34" s="181"/>
      <c r="B34" s="242"/>
      <c r="C34" s="240"/>
      <c r="D34" s="237"/>
      <c r="E34" s="234"/>
      <c r="F34" s="439"/>
      <c r="G34" s="99"/>
      <c r="H34" s="206"/>
    </row>
    <row r="35" spans="1:8" x14ac:dyDescent="0.25">
      <c r="A35" s="181"/>
      <c r="B35" s="242"/>
      <c r="C35" s="240"/>
      <c r="D35" s="237"/>
      <c r="E35" s="234"/>
      <c r="F35" s="439"/>
      <c r="G35" s="99"/>
      <c r="H35" s="206"/>
    </row>
    <row r="36" spans="1:8" x14ac:dyDescent="0.25">
      <c r="A36" s="181"/>
      <c r="B36" s="242"/>
      <c r="C36" s="240"/>
      <c r="D36" s="237"/>
      <c r="E36" s="234"/>
      <c r="F36" s="439"/>
      <c r="G36" s="99"/>
      <c r="H36" s="206"/>
    </row>
    <row r="37" spans="1:8" x14ac:dyDescent="0.25">
      <c r="A37" s="181"/>
      <c r="B37" s="242"/>
      <c r="C37" s="240"/>
      <c r="D37" s="237"/>
      <c r="E37" s="234"/>
      <c r="F37" s="439"/>
      <c r="G37" s="99"/>
      <c r="H37" s="206"/>
    </row>
    <row r="38" spans="1:8" x14ac:dyDescent="0.25">
      <c r="A38" s="181"/>
      <c r="B38" s="242"/>
      <c r="C38" s="240"/>
      <c r="D38" s="237"/>
      <c r="E38" s="234"/>
      <c r="F38" s="439"/>
      <c r="G38" s="99"/>
      <c r="H38" s="206"/>
    </row>
    <row r="39" spans="1:8" x14ac:dyDescent="0.25">
      <c r="A39" s="181"/>
      <c r="B39" s="242"/>
      <c r="C39" s="240"/>
      <c r="D39" s="237"/>
      <c r="E39" s="234"/>
      <c r="F39" s="439"/>
      <c r="G39" s="99"/>
      <c r="H39" s="206"/>
    </row>
    <row r="40" spans="1:8" x14ac:dyDescent="0.25">
      <c r="A40" s="181"/>
      <c r="B40" s="242"/>
      <c r="C40" s="240"/>
      <c r="D40" s="237"/>
      <c r="E40" s="234"/>
      <c r="F40" s="439"/>
      <c r="G40" s="99"/>
      <c r="H40" s="206"/>
    </row>
    <row r="41" spans="1:8" x14ac:dyDescent="0.25">
      <c r="A41" s="181"/>
      <c r="B41" s="242"/>
      <c r="C41" s="240"/>
      <c r="D41" s="237"/>
      <c r="E41" s="234"/>
      <c r="F41" s="439"/>
      <c r="G41" s="99"/>
      <c r="H41" s="206"/>
    </row>
    <row r="42" spans="1:8" x14ac:dyDescent="0.25">
      <c r="A42" s="181"/>
      <c r="B42" s="242"/>
      <c r="C42" s="240"/>
      <c r="D42" s="237"/>
      <c r="E42" s="234"/>
      <c r="F42" s="439"/>
      <c r="G42" s="99"/>
      <c r="H42" s="206"/>
    </row>
    <row r="43" spans="1:8" x14ac:dyDescent="0.25">
      <c r="A43" s="182"/>
      <c r="B43" s="243"/>
      <c r="C43" s="241"/>
      <c r="D43" s="238"/>
      <c r="E43" s="236"/>
      <c r="F43" s="442"/>
      <c r="G43" s="100"/>
      <c r="H43" s="443"/>
    </row>
    <row r="44" spans="1:8" x14ac:dyDescent="0.25">
      <c r="A44" s="181"/>
      <c r="B44" s="149"/>
      <c r="C44" s="150"/>
      <c r="D44" s="133"/>
      <c r="E44" s="91"/>
      <c r="F44" s="218"/>
      <c r="G44" s="99"/>
      <c r="H44" s="201"/>
    </row>
    <row r="45" spans="1:8" x14ac:dyDescent="0.25">
      <c r="A45" s="179" t="s">
        <v>122</v>
      </c>
      <c r="B45" s="149">
        <v>0</v>
      </c>
      <c r="C45" s="150">
        <v>38000</v>
      </c>
      <c r="D45" s="133">
        <v>0</v>
      </c>
      <c r="E45" s="85">
        <v>0</v>
      </c>
      <c r="F45" s="218">
        <f>C45+E45</f>
        <v>38000</v>
      </c>
      <c r="G45" s="98">
        <f>B45+D45</f>
        <v>0</v>
      </c>
      <c r="H45" s="201">
        <f>SUM(B45:E45)</f>
        <v>38000</v>
      </c>
    </row>
    <row r="46" spans="1:8" x14ac:dyDescent="0.25">
      <c r="A46" s="180" t="s">
        <v>10</v>
      </c>
      <c r="B46" s="149"/>
      <c r="C46" s="150"/>
      <c r="D46" s="133"/>
      <c r="E46" s="85"/>
      <c r="F46" s="218"/>
      <c r="G46" s="99"/>
      <c r="H46" s="201"/>
    </row>
    <row r="47" spans="1:8" x14ac:dyDescent="0.25">
      <c r="A47" s="180" t="s">
        <v>11</v>
      </c>
      <c r="B47" s="149"/>
      <c r="C47" s="150"/>
      <c r="D47" s="133"/>
      <c r="E47" s="85"/>
      <c r="F47" s="218"/>
      <c r="G47" s="99"/>
      <c r="H47" s="201"/>
    </row>
    <row r="48" spans="1:8" x14ac:dyDescent="0.25">
      <c r="A48" s="180" t="s">
        <v>12</v>
      </c>
      <c r="B48" s="149"/>
      <c r="C48" s="150"/>
      <c r="D48" s="133"/>
      <c r="E48" s="85"/>
      <c r="F48" s="218"/>
      <c r="G48" s="99"/>
      <c r="H48" s="201"/>
    </row>
    <row r="49" spans="1:8" x14ac:dyDescent="0.25">
      <c r="A49" s="181"/>
      <c r="B49" s="149"/>
      <c r="C49" s="150"/>
      <c r="D49" s="133"/>
      <c r="E49" s="85"/>
      <c r="F49" s="218"/>
      <c r="G49" s="99"/>
      <c r="H49" s="201"/>
    </row>
    <row r="50" spans="1:8" x14ac:dyDescent="0.25">
      <c r="A50" s="181"/>
      <c r="B50" s="149"/>
      <c r="C50" s="150"/>
      <c r="D50" s="133"/>
      <c r="E50" s="85"/>
      <c r="F50" s="218"/>
      <c r="G50" s="99"/>
      <c r="H50" s="201"/>
    </row>
    <row r="51" spans="1:8" x14ac:dyDescent="0.25">
      <c r="A51" s="181"/>
      <c r="B51" s="149"/>
      <c r="C51" s="150"/>
      <c r="D51" s="133"/>
      <c r="E51" s="85"/>
      <c r="F51" s="218"/>
      <c r="G51" s="99"/>
      <c r="H51" s="201"/>
    </row>
    <row r="52" spans="1:8" x14ac:dyDescent="0.25">
      <c r="A52" s="181"/>
      <c r="B52" s="149"/>
      <c r="C52" s="150"/>
      <c r="D52" s="133"/>
      <c r="E52" s="85"/>
      <c r="F52" s="218"/>
      <c r="G52" s="99"/>
      <c r="H52" s="201"/>
    </row>
    <row r="53" spans="1:8" x14ac:dyDescent="0.25">
      <c r="A53" s="181"/>
      <c r="B53" s="149"/>
      <c r="C53" s="150"/>
      <c r="D53" s="133"/>
      <c r="E53" s="85"/>
      <c r="F53" s="218"/>
      <c r="G53" s="99"/>
      <c r="H53" s="201"/>
    </row>
    <row r="54" spans="1:8" x14ac:dyDescent="0.25">
      <c r="A54" s="181"/>
      <c r="B54" s="149"/>
      <c r="C54" s="150"/>
      <c r="D54" s="133"/>
      <c r="E54" s="85"/>
      <c r="F54" s="218"/>
      <c r="G54" s="99"/>
      <c r="H54" s="201"/>
    </row>
    <row r="55" spans="1:8" x14ac:dyDescent="0.25">
      <c r="A55" s="181"/>
      <c r="B55" s="149"/>
      <c r="C55" s="150"/>
      <c r="D55" s="133"/>
      <c r="E55" s="85"/>
      <c r="F55" s="218"/>
      <c r="G55" s="99"/>
      <c r="H55" s="201"/>
    </row>
    <row r="56" spans="1:8" ht="15.75" thickBot="1" x14ac:dyDescent="0.3">
      <c r="A56" s="182"/>
      <c r="B56" s="151"/>
      <c r="C56" s="152"/>
      <c r="D56" s="134"/>
      <c r="E56" s="86"/>
      <c r="F56" s="219"/>
      <c r="G56" s="100"/>
      <c r="H56" s="202"/>
    </row>
    <row r="57" spans="1:8" ht="18" customHeight="1" thickBot="1" x14ac:dyDescent="0.3">
      <c r="A57" s="376" t="s">
        <v>54</v>
      </c>
      <c r="B57" s="377" t="s">
        <v>52</v>
      </c>
      <c r="C57" s="378" t="s">
        <v>53</v>
      </c>
      <c r="D57" s="379" t="s">
        <v>100</v>
      </c>
      <c r="E57" s="380" t="s">
        <v>53</v>
      </c>
      <c r="F57" s="321" t="s">
        <v>147</v>
      </c>
      <c r="G57" s="414" t="s">
        <v>148</v>
      </c>
      <c r="H57" s="337" t="s">
        <v>48</v>
      </c>
    </row>
    <row r="58" spans="1:8" ht="18.75" x14ac:dyDescent="0.3">
      <c r="A58" s="183" t="s">
        <v>34</v>
      </c>
      <c r="B58" s="153"/>
      <c r="C58" s="154"/>
      <c r="D58" s="135"/>
      <c r="E58" s="92"/>
      <c r="F58" s="220"/>
      <c r="G58" s="93"/>
      <c r="H58" s="203"/>
    </row>
    <row r="59" spans="1:8" x14ac:dyDescent="0.25">
      <c r="A59" s="184" t="s">
        <v>123</v>
      </c>
      <c r="B59" s="155">
        <v>0</v>
      </c>
      <c r="C59" s="156">
        <v>0</v>
      </c>
      <c r="D59" s="136">
        <v>8087.5066582533664</v>
      </c>
      <c r="E59" s="194">
        <v>5162.4933417466336</v>
      </c>
      <c r="F59" s="217">
        <f>C59+E59</f>
        <v>5162.4933417466336</v>
      </c>
      <c r="G59" s="97">
        <f>B59+D59</f>
        <v>8087.5066582533664</v>
      </c>
      <c r="H59" s="204">
        <f>SUM(B59:E59)</f>
        <v>13250</v>
      </c>
    </row>
    <row r="60" spans="1:8" x14ac:dyDescent="0.25">
      <c r="A60" s="185" t="s">
        <v>110</v>
      </c>
      <c r="B60" s="157"/>
      <c r="C60" s="158"/>
      <c r="D60" s="137"/>
      <c r="E60" s="109"/>
      <c r="F60" s="218"/>
      <c r="G60" s="99"/>
      <c r="H60" s="205"/>
    </row>
    <row r="61" spans="1:8" x14ac:dyDescent="0.25">
      <c r="A61" s="185" t="s">
        <v>118</v>
      </c>
      <c r="B61" s="157"/>
      <c r="C61" s="158"/>
      <c r="D61" s="137"/>
      <c r="E61" s="109"/>
      <c r="F61" s="218"/>
      <c r="G61" s="99"/>
      <c r="H61" s="205"/>
    </row>
    <row r="62" spans="1:8" x14ac:dyDescent="0.25">
      <c r="A62" s="185"/>
      <c r="B62" s="157"/>
      <c r="C62" s="158"/>
      <c r="D62" s="137"/>
      <c r="E62" s="109"/>
      <c r="F62" s="218"/>
      <c r="G62" s="99"/>
      <c r="H62" s="205"/>
    </row>
    <row r="63" spans="1:8" x14ac:dyDescent="0.25">
      <c r="A63" s="185"/>
      <c r="B63" s="157"/>
      <c r="C63" s="158"/>
      <c r="D63" s="137"/>
      <c r="E63" s="109"/>
      <c r="F63" s="218"/>
      <c r="G63" s="99"/>
      <c r="H63" s="205"/>
    </row>
    <row r="64" spans="1:8" x14ac:dyDescent="0.25">
      <c r="A64" s="185"/>
      <c r="B64" s="157"/>
      <c r="C64" s="158"/>
      <c r="D64" s="137"/>
      <c r="E64" s="109"/>
      <c r="F64" s="218"/>
      <c r="G64" s="99"/>
      <c r="H64" s="205"/>
    </row>
    <row r="65" spans="1:8" x14ac:dyDescent="0.25">
      <c r="A65" s="186"/>
      <c r="B65" s="157"/>
      <c r="C65" s="158"/>
      <c r="D65" s="137"/>
      <c r="E65" s="109"/>
      <c r="F65" s="218"/>
      <c r="G65" s="99"/>
      <c r="H65" s="205"/>
    </row>
    <row r="66" spans="1:8" x14ac:dyDescent="0.25">
      <c r="A66" s="186"/>
      <c r="B66" s="157"/>
      <c r="C66" s="158"/>
      <c r="D66" s="137"/>
      <c r="E66" s="109"/>
      <c r="F66" s="218"/>
      <c r="G66" s="99"/>
      <c r="H66" s="205"/>
    </row>
    <row r="67" spans="1:8" x14ac:dyDescent="0.25">
      <c r="A67" s="184"/>
      <c r="B67" s="157"/>
      <c r="C67" s="158"/>
      <c r="D67" s="137"/>
      <c r="E67" s="109"/>
      <c r="F67" s="218"/>
      <c r="G67" s="99"/>
      <c r="H67" s="205"/>
    </row>
    <row r="68" spans="1:8" s="13" customFormat="1" ht="15.75" x14ac:dyDescent="0.25">
      <c r="A68" s="186"/>
      <c r="B68" s="159"/>
      <c r="C68" s="160"/>
      <c r="D68" s="137"/>
      <c r="E68" s="109"/>
      <c r="F68" s="221"/>
      <c r="G68" s="101"/>
      <c r="H68" s="205"/>
    </row>
    <row r="69" spans="1:8" x14ac:dyDescent="0.25">
      <c r="A69" s="186"/>
      <c r="B69" s="157"/>
      <c r="C69" s="158"/>
      <c r="D69" s="137"/>
      <c r="E69" s="109"/>
      <c r="F69" s="218"/>
      <c r="G69" s="99"/>
      <c r="H69" s="205"/>
    </row>
    <row r="70" spans="1:8" x14ac:dyDescent="0.25">
      <c r="A70" s="186"/>
      <c r="B70" s="157"/>
      <c r="C70" s="158"/>
      <c r="D70" s="137"/>
      <c r="E70" s="109"/>
      <c r="F70" s="218"/>
      <c r="G70" s="99"/>
      <c r="H70" s="205"/>
    </row>
    <row r="71" spans="1:8" x14ac:dyDescent="0.25">
      <c r="A71" s="187"/>
      <c r="B71" s="161"/>
      <c r="C71" s="162"/>
      <c r="D71" s="138"/>
      <c r="E71" s="195"/>
      <c r="F71" s="219"/>
      <c r="G71" s="100"/>
      <c r="H71" s="202"/>
    </row>
    <row r="72" spans="1:8" x14ac:dyDescent="0.25">
      <c r="A72" s="179" t="s">
        <v>124</v>
      </c>
      <c r="B72" s="149">
        <v>25000</v>
      </c>
      <c r="C72" s="150">
        <v>0</v>
      </c>
      <c r="D72" s="133">
        <v>0</v>
      </c>
      <c r="E72" s="85">
        <v>0</v>
      </c>
      <c r="F72" s="217">
        <f>C72+E72</f>
        <v>0</v>
      </c>
      <c r="G72" s="97">
        <f>B72+D72</f>
        <v>25000</v>
      </c>
      <c r="H72" s="200">
        <f>SUM(B72:E72)</f>
        <v>25000</v>
      </c>
    </row>
    <row r="73" spans="1:8" x14ac:dyDescent="0.25">
      <c r="A73" s="180" t="s">
        <v>14</v>
      </c>
      <c r="B73" s="149"/>
      <c r="C73" s="150"/>
      <c r="D73" s="133"/>
      <c r="E73" s="85"/>
      <c r="F73" s="218"/>
      <c r="G73" s="99"/>
      <c r="H73" s="201"/>
    </row>
    <row r="74" spans="1:8" x14ac:dyDescent="0.25">
      <c r="A74" s="180" t="s">
        <v>15</v>
      </c>
      <c r="B74" s="149"/>
      <c r="C74" s="150"/>
      <c r="D74" s="133"/>
      <c r="E74" s="85"/>
      <c r="F74" s="218"/>
      <c r="G74" s="99"/>
      <c r="H74" s="201"/>
    </row>
    <row r="75" spans="1:8" x14ac:dyDescent="0.25">
      <c r="A75" s="181"/>
      <c r="B75" s="149"/>
      <c r="C75" s="150"/>
      <c r="D75" s="133"/>
      <c r="E75" s="85"/>
      <c r="F75" s="218"/>
      <c r="G75" s="99"/>
      <c r="H75" s="201"/>
    </row>
    <row r="76" spans="1:8" x14ac:dyDescent="0.25">
      <c r="A76" s="180"/>
      <c r="B76" s="149"/>
      <c r="C76" s="150"/>
      <c r="D76" s="133"/>
      <c r="E76" s="85"/>
      <c r="F76" s="218"/>
      <c r="G76" s="99"/>
      <c r="H76" s="201"/>
    </row>
    <row r="77" spans="1:8" x14ac:dyDescent="0.25">
      <c r="A77" s="181"/>
      <c r="B77" s="149"/>
      <c r="C77" s="150"/>
      <c r="D77" s="133"/>
      <c r="E77" s="85"/>
      <c r="F77" s="218"/>
      <c r="G77" s="99"/>
      <c r="H77" s="201"/>
    </row>
    <row r="78" spans="1:8" x14ac:dyDescent="0.25">
      <c r="A78" s="181"/>
      <c r="B78" s="149"/>
      <c r="C78" s="150"/>
      <c r="D78" s="133"/>
      <c r="E78" s="85"/>
      <c r="F78" s="218"/>
      <c r="G78" s="99"/>
      <c r="H78" s="201"/>
    </row>
    <row r="79" spans="1:8" x14ac:dyDescent="0.25">
      <c r="A79" s="181"/>
      <c r="B79" s="149"/>
      <c r="C79" s="150"/>
      <c r="D79" s="133"/>
      <c r="E79" s="85"/>
      <c r="F79" s="218"/>
      <c r="G79" s="99"/>
      <c r="H79" s="201"/>
    </row>
    <row r="80" spans="1:8" x14ac:dyDescent="0.25">
      <c r="A80" s="182"/>
      <c r="B80" s="151"/>
      <c r="C80" s="152"/>
      <c r="D80" s="134"/>
      <c r="E80" s="86"/>
      <c r="F80" s="219"/>
      <c r="G80" s="100"/>
      <c r="H80" s="202"/>
    </row>
    <row r="81" spans="1:8" x14ac:dyDescent="0.25">
      <c r="A81" s="179" t="s">
        <v>125</v>
      </c>
      <c r="B81" s="149">
        <v>3250</v>
      </c>
      <c r="C81" s="150">
        <v>0</v>
      </c>
      <c r="D81" s="133">
        <v>0</v>
      </c>
      <c r="E81" s="85">
        <v>0</v>
      </c>
      <c r="F81" s="217">
        <f>C81+E81</f>
        <v>0</v>
      </c>
      <c r="G81" s="97">
        <f>B81+D81</f>
        <v>3250</v>
      </c>
      <c r="H81" s="200">
        <f>SUM(B81:E81)</f>
        <v>3250</v>
      </c>
    </row>
    <row r="82" spans="1:8" x14ac:dyDescent="0.25">
      <c r="A82" s="180" t="s">
        <v>17</v>
      </c>
      <c r="B82" s="149"/>
      <c r="C82" s="150"/>
      <c r="D82" s="133"/>
      <c r="E82" s="85"/>
      <c r="F82" s="218"/>
      <c r="G82" s="99"/>
      <c r="H82" s="201"/>
    </row>
    <row r="83" spans="1:8" x14ac:dyDescent="0.25">
      <c r="A83" s="180" t="s">
        <v>18</v>
      </c>
      <c r="B83" s="149"/>
      <c r="C83" s="150"/>
      <c r="D83" s="133"/>
      <c r="E83" s="85"/>
      <c r="F83" s="218"/>
      <c r="G83" s="99"/>
      <c r="H83" s="201"/>
    </row>
    <row r="84" spans="1:8" x14ac:dyDescent="0.25">
      <c r="A84" s="181"/>
      <c r="B84" s="149"/>
      <c r="C84" s="150"/>
      <c r="D84" s="133"/>
      <c r="E84" s="85"/>
      <c r="F84" s="218"/>
      <c r="G84" s="99"/>
      <c r="H84" s="201"/>
    </row>
    <row r="85" spans="1:8" x14ac:dyDescent="0.25">
      <c r="A85" s="180"/>
      <c r="B85" s="149"/>
      <c r="C85" s="150"/>
      <c r="D85" s="133"/>
      <c r="E85" s="85"/>
      <c r="F85" s="218"/>
      <c r="G85" s="99"/>
      <c r="H85" s="201"/>
    </row>
    <row r="86" spans="1:8" x14ac:dyDescent="0.25">
      <c r="A86" s="181"/>
      <c r="B86" s="149"/>
      <c r="C86" s="150"/>
      <c r="D86" s="133"/>
      <c r="E86" s="85"/>
      <c r="F86" s="218"/>
      <c r="G86" s="99"/>
      <c r="H86" s="201"/>
    </row>
    <row r="87" spans="1:8" x14ac:dyDescent="0.25">
      <c r="A87" s="181"/>
      <c r="B87" s="149"/>
      <c r="C87" s="150"/>
      <c r="D87" s="133"/>
      <c r="E87" s="85"/>
      <c r="F87" s="218"/>
      <c r="G87" s="99"/>
      <c r="H87" s="201"/>
    </row>
    <row r="88" spans="1:8" x14ac:dyDescent="0.25">
      <c r="A88" s="181"/>
      <c r="B88" s="149"/>
      <c r="C88" s="150"/>
      <c r="D88" s="133"/>
      <c r="E88" s="85"/>
      <c r="F88" s="218"/>
      <c r="G88" s="99"/>
      <c r="H88" s="201"/>
    </row>
    <row r="89" spans="1:8" x14ac:dyDescent="0.25">
      <c r="A89" s="182"/>
      <c r="B89" s="151"/>
      <c r="C89" s="152"/>
      <c r="D89" s="134"/>
      <c r="E89" s="86"/>
      <c r="F89" s="219"/>
      <c r="G89" s="100"/>
      <c r="H89" s="202"/>
    </row>
    <row r="90" spans="1:8" x14ac:dyDescent="0.25">
      <c r="A90" s="179" t="s">
        <v>126</v>
      </c>
      <c r="B90" s="149">
        <v>6500</v>
      </c>
      <c r="C90" s="150">
        <v>0</v>
      </c>
      <c r="D90" s="133">
        <v>0</v>
      </c>
      <c r="E90" s="85">
        <v>0</v>
      </c>
      <c r="F90" s="217">
        <f>C90+E90</f>
        <v>0</v>
      </c>
      <c r="G90" s="98">
        <f>B90+D90</f>
        <v>6500</v>
      </c>
      <c r="H90" s="201">
        <f>SUM(B90:E90)</f>
        <v>6500</v>
      </c>
    </row>
    <row r="91" spans="1:8" x14ac:dyDescent="0.25">
      <c r="A91" s="180" t="s">
        <v>17</v>
      </c>
      <c r="B91" s="149"/>
      <c r="C91" s="150"/>
      <c r="D91" s="133"/>
      <c r="E91" s="85"/>
      <c r="F91" s="218"/>
      <c r="G91" s="99"/>
      <c r="H91" s="201"/>
    </row>
    <row r="92" spans="1:8" x14ac:dyDescent="0.25">
      <c r="A92" s="180" t="s">
        <v>20</v>
      </c>
      <c r="B92" s="149"/>
      <c r="C92" s="150"/>
      <c r="D92" s="133"/>
      <c r="E92" s="85"/>
      <c r="F92" s="218"/>
      <c r="G92" s="99"/>
      <c r="H92" s="201"/>
    </row>
    <row r="93" spans="1:8" x14ac:dyDescent="0.25">
      <c r="A93" s="181"/>
      <c r="B93" s="149"/>
      <c r="C93" s="150"/>
      <c r="D93" s="133"/>
      <c r="E93" s="85"/>
      <c r="F93" s="218"/>
      <c r="G93" s="99"/>
      <c r="H93" s="201"/>
    </row>
    <row r="94" spans="1:8" x14ac:dyDescent="0.25">
      <c r="A94" s="180"/>
      <c r="B94" s="149"/>
      <c r="C94" s="150"/>
      <c r="D94" s="133"/>
      <c r="E94" s="85"/>
      <c r="F94" s="218"/>
      <c r="G94" s="99"/>
      <c r="H94" s="201"/>
    </row>
    <row r="95" spans="1:8" x14ac:dyDescent="0.25">
      <c r="A95" s="181"/>
      <c r="B95" s="149"/>
      <c r="C95" s="150"/>
      <c r="D95" s="133"/>
      <c r="E95" s="85"/>
      <c r="F95" s="218"/>
      <c r="G95" s="99"/>
      <c r="H95" s="201"/>
    </row>
    <row r="96" spans="1:8" x14ac:dyDescent="0.25">
      <c r="A96" s="181"/>
      <c r="B96" s="149"/>
      <c r="C96" s="150"/>
      <c r="D96" s="133"/>
      <c r="E96" s="85"/>
      <c r="F96" s="218"/>
      <c r="G96" s="99"/>
      <c r="H96" s="201"/>
    </row>
    <row r="97" spans="1:8" x14ac:dyDescent="0.25">
      <c r="A97" s="181"/>
      <c r="B97" s="149"/>
      <c r="C97" s="150"/>
      <c r="D97" s="133"/>
      <c r="E97" s="85"/>
      <c r="F97" s="218"/>
      <c r="G97" s="99"/>
      <c r="H97" s="201"/>
    </row>
    <row r="98" spans="1:8" x14ac:dyDescent="0.25">
      <c r="A98" s="182"/>
      <c r="B98" s="151"/>
      <c r="C98" s="152"/>
      <c r="D98" s="134"/>
      <c r="E98" s="86"/>
      <c r="F98" s="219"/>
      <c r="G98" s="100"/>
      <c r="H98" s="202"/>
    </row>
    <row r="99" spans="1:8" x14ac:dyDescent="0.25">
      <c r="A99" s="179" t="s">
        <v>127</v>
      </c>
      <c r="B99" s="149"/>
      <c r="C99" s="150"/>
      <c r="D99" s="133"/>
      <c r="E99" s="85"/>
      <c r="F99" s="218" t="s">
        <v>0</v>
      </c>
      <c r="G99" s="98" t="s">
        <v>0</v>
      </c>
      <c r="H99" s="201" t="s">
        <v>0</v>
      </c>
    </row>
    <row r="100" spans="1:8" x14ac:dyDescent="0.25">
      <c r="A100" s="181"/>
      <c r="B100" s="149"/>
      <c r="C100" s="150"/>
      <c r="D100" s="133"/>
      <c r="E100" s="85"/>
      <c r="F100" s="218"/>
      <c r="G100" s="99"/>
      <c r="H100" s="201"/>
    </row>
    <row r="101" spans="1:8" x14ac:dyDescent="0.25">
      <c r="A101" s="181"/>
      <c r="B101" s="149"/>
      <c r="C101" s="150"/>
      <c r="D101" s="133"/>
      <c r="E101" s="85"/>
      <c r="F101" s="218"/>
      <c r="G101" s="99"/>
      <c r="H101" s="201"/>
    </row>
    <row r="102" spans="1:8" x14ac:dyDescent="0.25">
      <c r="A102" s="181"/>
      <c r="B102" s="149"/>
      <c r="C102" s="150"/>
      <c r="D102" s="133"/>
      <c r="E102" s="85"/>
      <c r="F102" s="218"/>
      <c r="G102" s="99"/>
      <c r="H102" s="201"/>
    </row>
    <row r="103" spans="1:8" x14ac:dyDescent="0.25">
      <c r="A103" s="181"/>
      <c r="B103" s="149"/>
      <c r="C103" s="150"/>
      <c r="D103" s="133"/>
      <c r="E103" s="85"/>
      <c r="F103" s="218"/>
      <c r="G103" s="99"/>
      <c r="H103" s="201"/>
    </row>
    <row r="104" spans="1:8" x14ac:dyDescent="0.25">
      <c r="A104" s="181"/>
      <c r="B104" s="149"/>
      <c r="C104" s="150"/>
      <c r="D104" s="133"/>
      <c r="E104" s="85"/>
      <c r="F104" s="218"/>
      <c r="G104" s="99"/>
      <c r="H104" s="201"/>
    </row>
    <row r="105" spans="1:8" x14ac:dyDescent="0.25">
      <c r="A105" s="181"/>
      <c r="B105" s="149"/>
      <c r="C105" s="150"/>
      <c r="D105" s="133"/>
      <c r="E105" s="85"/>
      <c r="F105" s="218"/>
      <c r="G105" s="99"/>
      <c r="H105" s="201"/>
    </row>
    <row r="106" spans="1:8" x14ac:dyDescent="0.25">
      <c r="A106" s="181"/>
      <c r="B106" s="149"/>
      <c r="C106" s="150"/>
      <c r="D106" s="133"/>
      <c r="E106" s="85"/>
      <c r="F106" s="218"/>
      <c r="G106" s="99"/>
      <c r="H106" s="201"/>
    </row>
    <row r="107" spans="1:8" x14ac:dyDescent="0.25">
      <c r="A107" s="181"/>
      <c r="B107" s="149"/>
      <c r="C107" s="150"/>
      <c r="D107" s="133"/>
      <c r="E107" s="85"/>
      <c r="F107" s="218"/>
      <c r="G107" s="99"/>
      <c r="H107" s="201"/>
    </row>
    <row r="108" spans="1:8" x14ac:dyDescent="0.25">
      <c r="A108" s="181"/>
      <c r="B108" s="151"/>
      <c r="C108" s="152"/>
      <c r="D108" s="134"/>
      <c r="E108" s="86"/>
      <c r="F108" s="219"/>
      <c r="G108" s="100"/>
      <c r="H108" s="202"/>
    </row>
    <row r="109" spans="1:8" x14ac:dyDescent="0.25">
      <c r="A109" s="188" t="s">
        <v>139</v>
      </c>
      <c r="B109" s="149">
        <v>5400</v>
      </c>
      <c r="C109" s="150">
        <v>0</v>
      </c>
      <c r="D109" s="133">
        <v>0</v>
      </c>
      <c r="E109" s="85">
        <v>0</v>
      </c>
      <c r="F109" s="218">
        <f>C109+E109</f>
        <v>0</v>
      </c>
      <c r="G109" s="98">
        <f>B109+D109</f>
        <v>5400</v>
      </c>
      <c r="H109" s="201">
        <f>SUM(B109:E109)</f>
        <v>5400</v>
      </c>
    </row>
    <row r="110" spans="1:8" x14ac:dyDescent="0.25">
      <c r="A110" s="180" t="s">
        <v>3</v>
      </c>
      <c r="B110" s="149"/>
      <c r="C110" s="150"/>
      <c r="D110" s="133"/>
      <c r="E110" s="85"/>
      <c r="F110" s="218"/>
      <c r="G110" s="99"/>
      <c r="H110" s="201"/>
    </row>
    <row r="111" spans="1:8" x14ac:dyDescent="0.25">
      <c r="A111" s="180" t="s">
        <v>23</v>
      </c>
      <c r="B111" s="149"/>
      <c r="C111" s="150"/>
      <c r="D111" s="133"/>
      <c r="E111" s="85"/>
      <c r="F111" s="218"/>
      <c r="G111" s="99"/>
      <c r="H111" s="201"/>
    </row>
    <row r="112" spans="1:8" x14ac:dyDescent="0.25">
      <c r="A112" s="189"/>
      <c r="B112" s="151"/>
      <c r="C112" s="152"/>
      <c r="D112" s="134"/>
      <c r="E112" s="86"/>
      <c r="F112" s="219"/>
      <c r="G112" s="100"/>
      <c r="H112" s="202"/>
    </row>
    <row r="113" spans="1:8" s="13" customFormat="1" ht="15.75" x14ac:dyDescent="0.25">
      <c r="A113" s="179" t="s">
        <v>140</v>
      </c>
      <c r="B113" s="149">
        <v>1000</v>
      </c>
      <c r="C113" s="150">
        <v>0</v>
      </c>
      <c r="D113" s="133">
        <v>0</v>
      </c>
      <c r="E113" s="85">
        <v>0</v>
      </c>
      <c r="F113" s="222">
        <f>C113+E113</f>
        <v>0</v>
      </c>
      <c r="G113" s="107">
        <f>B113+D113</f>
        <v>1000</v>
      </c>
      <c r="H113" s="201">
        <f>SUM(B113:E113)</f>
        <v>1000</v>
      </c>
    </row>
    <row r="114" spans="1:8" x14ac:dyDescent="0.25">
      <c r="A114" s="180" t="s">
        <v>3</v>
      </c>
      <c r="B114" s="149"/>
      <c r="C114" s="150"/>
      <c r="D114" s="133"/>
      <c r="E114" s="85"/>
      <c r="F114" s="218"/>
      <c r="G114" s="99"/>
      <c r="H114" s="201"/>
    </row>
    <row r="115" spans="1:8" x14ac:dyDescent="0.25">
      <c r="A115" s="180" t="s">
        <v>25</v>
      </c>
      <c r="B115" s="149"/>
      <c r="C115" s="150"/>
      <c r="D115" s="133"/>
      <c r="E115" s="85"/>
      <c r="F115" s="218"/>
      <c r="G115" s="99"/>
      <c r="H115" s="201"/>
    </row>
    <row r="116" spans="1:8" ht="15.75" thickBot="1" x14ac:dyDescent="0.3">
      <c r="A116" s="189"/>
      <c r="B116" s="151"/>
      <c r="C116" s="152"/>
      <c r="D116" s="134"/>
      <c r="E116" s="86"/>
      <c r="F116" s="219"/>
      <c r="G116" s="100"/>
      <c r="H116" s="202"/>
    </row>
    <row r="117" spans="1:8" ht="16.5" thickBot="1" x14ac:dyDescent="0.3">
      <c r="A117" s="376" t="s">
        <v>55</v>
      </c>
      <c r="B117" s="377" t="s">
        <v>52</v>
      </c>
      <c r="C117" s="378" t="s">
        <v>53</v>
      </c>
      <c r="D117" s="379" t="s">
        <v>100</v>
      </c>
      <c r="E117" s="380" t="s">
        <v>53</v>
      </c>
      <c r="F117" s="321" t="s">
        <v>147</v>
      </c>
      <c r="G117" s="414" t="s">
        <v>148</v>
      </c>
      <c r="H117" s="337" t="s">
        <v>48</v>
      </c>
    </row>
    <row r="118" spans="1:8" x14ac:dyDescent="0.25">
      <c r="A118" s="179" t="s">
        <v>141</v>
      </c>
      <c r="B118" s="149">
        <v>1000</v>
      </c>
      <c r="C118" s="150">
        <v>0</v>
      </c>
      <c r="D118" s="133">
        <v>0</v>
      </c>
      <c r="E118" s="85">
        <v>0</v>
      </c>
      <c r="F118" s="217">
        <f>C118+E118</f>
        <v>0</v>
      </c>
      <c r="G118" s="97">
        <f>B118+D118</f>
        <v>1000</v>
      </c>
      <c r="H118" s="201">
        <f>SUM(B118:E118)</f>
        <v>1000</v>
      </c>
    </row>
    <row r="119" spans="1:8" x14ac:dyDescent="0.25">
      <c r="A119" s="180" t="s">
        <v>3</v>
      </c>
      <c r="B119" s="149"/>
      <c r="C119" s="150"/>
      <c r="D119" s="133"/>
      <c r="E119" s="85"/>
      <c r="F119" s="218"/>
      <c r="G119" s="99"/>
      <c r="H119" s="201"/>
    </row>
    <row r="120" spans="1:8" x14ac:dyDescent="0.25">
      <c r="A120" s="180" t="s">
        <v>25</v>
      </c>
      <c r="B120" s="149"/>
      <c r="C120" s="150"/>
      <c r="D120" s="133"/>
      <c r="E120" s="85"/>
      <c r="F120" s="218"/>
      <c r="G120" s="99"/>
      <c r="H120" s="201"/>
    </row>
    <row r="121" spans="1:8" x14ac:dyDescent="0.25">
      <c r="A121" s="189"/>
      <c r="B121" s="151"/>
      <c r="C121" s="152"/>
      <c r="D121" s="134"/>
      <c r="E121" s="86"/>
      <c r="F121" s="219"/>
      <c r="G121" s="100"/>
      <c r="H121" s="202"/>
    </row>
    <row r="122" spans="1:8" x14ac:dyDescent="0.25">
      <c r="A122" s="179" t="s">
        <v>142</v>
      </c>
      <c r="B122" s="149">
        <v>1000</v>
      </c>
      <c r="C122" s="150">
        <v>0</v>
      </c>
      <c r="D122" s="133">
        <v>0</v>
      </c>
      <c r="E122" s="85">
        <v>0</v>
      </c>
      <c r="F122" s="218">
        <f>C122+E122</f>
        <v>0</v>
      </c>
      <c r="G122" s="98">
        <f>B122+D122</f>
        <v>1000</v>
      </c>
      <c r="H122" s="201">
        <f>SUM(B122:E122)</f>
        <v>1000</v>
      </c>
    </row>
    <row r="123" spans="1:8" x14ac:dyDescent="0.25">
      <c r="A123" s="180" t="s">
        <v>3</v>
      </c>
      <c r="B123" s="149"/>
      <c r="C123" s="150"/>
      <c r="D123" s="133"/>
      <c r="E123" s="85"/>
      <c r="F123" s="218"/>
      <c r="G123" s="99"/>
      <c r="H123" s="201"/>
    </row>
    <row r="124" spans="1:8" x14ac:dyDescent="0.25">
      <c r="A124" s="180" t="s">
        <v>25</v>
      </c>
      <c r="B124" s="149"/>
      <c r="C124" s="150"/>
      <c r="D124" s="133"/>
      <c r="E124" s="85"/>
      <c r="F124" s="218"/>
      <c r="G124" s="99"/>
      <c r="H124" s="201"/>
    </row>
    <row r="125" spans="1:8" x14ac:dyDescent="0.25">
      <c r="A125" s="181"/>
      <c r="B125" s="149"/>
      <c r="C125" s="150"/>
      <c r="D125" s="133"/>
      <c r="E125" s="91"/>
      <c r="F125" s="218"/>
      <c r="G125" s="99"/>
      <c r="H125" s="201"/>
    </row>
    <row r="126" spans="1:8" ht="19.5" thickBot="1" x14ac:dyDescent="0.3">
      <c r="A126" s="368" t="s">
        <v>32</v>
      </c>
      <c r="B126" s="369"/>
      <c r="C126" s="370"/>
      <c r="D126" s="371"/>
      <c r="E126" s="372"/>
      <c r="F126" s="373"/>
      <c r="G126" s="374"/>
      <c r="H126" s="375"/>
    </row>
    <row r="127" spans="1:8" x14ac:dyDescent="0.25">
      <c r="A127" s="179" t="s">
        <v>128</v>
      </c>
      <c r="B127" s="149">
        <v>0</v>
      </c>
      <c r="C127" s="150">
        <v>27000</v>
      </c>
      <c r="D127" s="133">
        <v>0</v>
      </c>
      <c r="E127" s="85">
        <v>0</v>
      </c>
      <c r="F127" s="218">
        <f>C127+E127</f>
        <v>27000</v>
      </c>
      <c r="G127" s="98">
        <f>B127+D127</f>
        <v>0</v>
      </c>
      <c r="H127" s="201">
        <f>SUM(B127:E127)</f>
        <v>27000</v>
      </c>
    </row>
    <row r="128" spans="1:8" x14ac:dyDescent="0.25">
      <c r="A128" s="180" t="s">
        <v>28</v>
      </c>
      <c r="B128" s="149"/>
      <c r="C128" s="150"/>
      <c r="D128" s="133"/>
      <c r="E128" s="85"/>
      <c r="F128" s="218"/>
      <c r="G128" s="99"/>
      <c r="H128" s="201"/>
    </row>
    <row r="129" spans="1:19" x14ac:dyDescent="0.25">
      <c r="A129" s="180" t="s">
        <v>30</v>
      </c>
      <c r="B129" s="149"/>
      <c r="C129" s="150"/>
      <c r="D129" s="133"/>
      <c r="E129" s="85"/>
      <c r="F129" s="218"/>
      <c r="G129" s="99"/>
      <c r="H129" s="201"/>
    </row>
    <row r="130" spans="1:19" x14ac:dyDescent="0.25">
      <c r="A130" s="181"/>
      <c r="B130" s="149"/>
      <c r="C130" s="150"/>
      <c r="D130" s="133"/>
      <c r="E130" s="85"/>
      <c r="F130" s="218"/>
      <c r="G130" s="99"/>
      <c r="H130" s="201"/>
    </row>
    <row r="131" spans="1:19" x14ac:dyDescent="0.25">
      <c r="A131" s="180"/>
      <c r="B131" s="149"/>
      <c r="C131" s="150"/>
      <c r="D131" s="133"/>
      <c r="E131" s="85"/>
      <c r="F131" s="218"/>
      <c r="G131" s="99"/>
      <c r="H131" s="201"/>
    </row>
    <row r="132" spans="1:19" x14ac:dyDescent="0.25">
      <c r="A132" s="181"/>
      <c r="B132" s="149"/>
      <c r="C132" s="150"/>
      <c r="D132" s="133"/>
      <c r="E132" s="85"/>
      <c r="F132" s="218"/>
      <c r="G132" s="99"/>
      <c r="H132" s="201"/>
    </row>
    <row r="133" spans="1:19" x14ac:dyDescent="0.25">
      <c r="A133" s="181"/>
      <c r="B133" s="149"/>
      <c r="C133" s="150"/>
      <c r="D133" s="133"/>
      <c r="E133" s="85"/>
      <c r="F133" s="218"/>
      <c r="G133" s="99"/>
      <c r="H133" s="201"/>
    </row>
    <row r="134" spans="1:19" x14ac:dyDescent="0.25">
      <c r="A134" s="181"/>
      <c r="B134" s="149"/>
      <c r="C134" s="150"/>
      <c r="D134" s="133"/>
      <c r="E134" s="85"/>
      <c r="F134" s="218"/>
      <c r="G134" s="99"/>
      <c r="H134" s="201"/>
    </row>
    <row r="135" spans="1:19" x14ac:dyDescent="0.25">
      <c r="A135" s="182"/>
      <c r="B135" s="151"/>
      <c r="C135" s="152"/>
      <c r="D135" s="134"/>
      <c r="E135" s="86"/>
      <c r="F135" s="219"/>
      <c r="G135" s="100"/>
      <c r="H135" s="202"/>
      <c r="S135" s="1"/>
    </row>
    <row r="136" spans="1:19" x14ac:dyDescent="0.25">
      <c r="A136" s="184" t="s">
        <v>129</v>
      </c>
      <c r="B136" s="163"/>
      <c r="C136" s="164"/>
      <c r="D136" s="139">
        <v>9460.86</v>
      </c>
      <c r="E136" s="87">
        <v>6039.14</v>
      </c>
      <c r="F136" s="217">
        <f>C136+E136</f>
        <v>6039.14</v>
      </c>
      <c r="G136" s="97">
        <f>B136+D136</f>
        <v>9460.86</v>
      </c>
      <c r="H136" s="201">
        <f>SUM(B136:E136)</f>
        <v>15500</v>
      </c>
      <c r="S136" s="17"/>
    </row>
    <row r="137" spans="1:19" x14ac:dyDescent="0.25">
      <c r="A137" s="185" t="s">
        <v>111</v>
      </c>
      <c r="B137" s="165"/>
      <c r="C137" s="166"/>
      <c r="D137" s="137"/>
      <c r="E137" s="87"/>
      <c r="F137" s="218"/>
      <c r="G137" s="99"/>
      <c r="H137" s="201"/>
      <c r="S137" s="17"/>
    </row>
    <row r="138" spans="1:19" x14ac:dyDescent="0.25">
      <c r="A138" s="185" t="s">
        <v>103</v>
      </c>
      <c r="B138" s="165"/>
      <c r="C138" s="166"/>
      <c r="D138" s="137"/>
      <c r="E138" s="87"/>
      <c r="F138" s="218"/>
      <c r="G138" s="99"/>
      <c r="H138" s="201"/>
      <c r="S138" s="17"/>
    </row>
    <row r="139" spans="1:19" x14ac:dyDescent="0.25">
      <c r="A139" s="185"/>
      <c r="B139" s="165"/>
      <c r="C139" s="166"/>
      <c r="D139" s="137"/>
      <c r="E139" s="87"/>
      <c r="F139" s="218"/>
      <c r="G139" s="99"/>
      <c r="H139" s="201"/>
      <c r="S139" s="17"/>
    </row>
    <row r="140" spans="1:19" x14ac:dyDescent="0.25">
      <c r="A140" s="185"/>
      <c r="B140" s="165"/>
      <c r="C140" s="166"/>
      <c r="D140" s="137"/>
      <c r="E140" s="87"/>
      <c r="F140" s="218"/>
      <c r="G140" s="99"/>
      <c r="H140" s="201"/>
      <c r="S140" s="17"/>
    </row>
    <row r="141" spans="1:19" x14ac:dyDescent="0.25">
      <c r="A141" s="186"/>
      <c r="B141" s="165"/>
      <c r="C141" s="166"/>
      <c r="D141" s="137"/>
      <c r="E141" s="87"/>
      <c r="F141" s="218"/>
      <c r="G141" s="99"/>
      <c r="H141" s="201"/>
      <c r="S141" s="17"/>
    </row>
    <row r="142" spans="1:19" x14ac:dyDescent="0.25">
      <c r="A142" s="186"/>
      <c r="B142" s="165"/>
      <c r="C142" s="166"/>
      <c r="D142" s="137"/>
      <c r="E142" s="87"/>
      <c r="F142" s="218"/>
      <c r="G142" s="99"/>
      <c r="H142" s="201"/>
      <c r="S142" s="17"/>
    </row>
    <row r="143" spans="1:19" x14ac:dyDescent="0.25">
      <c r="A143" s="186"/>
      <c r="B143" s="165"/>
      <c r="C143" s="166"/>
      <c r="D143" s="137"/>
      <c r="E143" s="87"/>
      <c r="F143" s="218"/>
      <c r="G143" s="99"/>
      <c r="H143" s="201"/>
      <c r="S143" s="17"/>
    </row>
    <row r="144" spans="1:19" x14ac:dyDescent="0.25">
      <c r="A144" s="186"/>
      <c r="B144" s="165"/>
      <c r="C144" s="166"/>
      <c r="D144" s="137"/>
      <c r="E144" s="87"/>
      <c r="F144" s="218"/>
      <c r="G144" s="99"/>
      <c r="H144" s="201"/>
      <c r="S144" s="17"/>
    </row>
    <row r="145" spans="1:19" x14ac:dyDescent="0.25">
      <c r="A145" s="186"/>
      <c r="B145" s="165"/>
      <c r="C145" s="166"/>
      <c r="D145" s="137"/>
      <c r="E145" s="87"/>
      <c r="F145" s="218"/>
      <c r="G145" s="99"/>
      <c r="H145" s="201"/>
      <c r="S145" s="17"/>
    </row>
    <row r="146" spans="1:19" x14ac:dyDescent="0.25">
      <c r="A146" s="186"/>
      <c r="B146" s="165"/>
      <c r="C146" s="166"/>
      <c r="D146" s="137"/>
      <c r="E146" s="87"/>
      <c r="F146" s="218"/>
      <c r="G146" s="99"/>
      <c r="H146" s="201"/>
      <c r="S146" s="17"/>
    </row>
    <row r="147" spans="1:19" x14ac:dyDescent="0.25">
      <c r="A147" s="187"/>
      <c r="B147" s="161"/>
      <c r="C147" s="167"/>
      <c r="D147" s="138"/>
      <c r="E147" s="88"/>
      <c r="F147" s="219"/>
      <c r="G147" s="100"/>
      <c r="H147" s="202"/>
      <c r="S147" s="17"/>
    </row>
    <row r="148" spans="1:19" x14ac:dyDescent="0.25">
      <c r="A148" s="179" t="s">
        <v>143</v>
      </c>
      <c r="B148" s="149">
        <v>807</v>
      </c>
      <c r="C148" s="150">
        <f>116000-B148</f>
        <v>115193</v>
      </c>
      <c r="D148" s="133">
        <v>0</v>
      </c>
      <c r="E148" s="85">
        <v>0</v>
      </c>
      <c r="F148" s="217">
        <f>C148+E148</f>
        <v>115193</v>
      </c>
      <c r="G148" s="97">
        <f>B148+D148</f>
        <v>807</v>
      </c>
      <c r="H148" s="201">
        <f>SUM(B148:E148)</f>
        <v>116000</v>
      </c>
      <c r="S148" s="17"/>
    </row>
    <row r="149" spans="1:19" x14ac:dyDescent="0.25">
      <c r="A149" s="180" t="s">
        <v>36</v>
      </c>
      <c r="B149" s="149"/>
      <c r="C149" s="150"/>
      <c r="D149" s="133"/>
      <c r="E149" s="85"/>
      <c r="F149" s="218"/>
      <c r="G149" s="99"/>
      <c r="H149" s="201"/>
    </row>
    <row r="150" spans="1:19" x14ac:dyDescent="0.25">
      <c r="A150" s="180" t="s">
        <v>37</v>
      </c>
      <c r="B150" s="149"/>
      <c r="C150" s="150"/>
      <c r="D150" s="133"/>
      <c r="E150" s="85"/>
      <c r="F150" s="218"/>
      <c r="G150" s="99"/>
      <c r="H150" s="201"/>
    </row>
    <row r="151" spans="1:19" x14ac:dyDescent="0.25">
      <c r="A151" s="181"/>
      <c r="B151" s="149"/>
      <c r="C151" s="150"/>
      <c r="D151" s="133"/>
      <c r="E151" s="85"/>
      <c r="F151" s="218"/>
      <c r="G151" s="99"/>
      <c r="H151" s="201"/>
    </row>
    <row r="152" spans="1:19" x14ac:dyDescent="0.25">
      <c r="A152" s="181"/>
      <c r="B152" s="149"/>
      <c r="C152" s="150"/>
      <c r="D152" s="133"/>
      <c r="E152" s="85"/>
      <c r="F152" s="218"/>
      <c r="G152" s="99"/>
      <c r="H152" s="201"/>
    </row>
    <row r="153" spans="1:19" x14ac:dyDescent="0.25">
      <c r="A153" s="181"/>
      <c r="B153" s="149"/>
      <c r="C153" s="150"/>
      <c r="D153" s="133"/>
      <c r="E153" s="85"/>
      <c r="F153" s="218"/>
      <c r="G153" s="99"/>
      <c r="H153" s="201"/>
    </row>
    <row r="154" spans="1:19" x14ac:dyDescent="0.25">
      <c r="A154" s="181"/>
      <c r="B154" s="149"/>
      <c r="C154" s="150"/>
      <c r="D154" s="133"/>
      <c r="E154" s="85"/>
      <c r="F154" s="218"/>
      <c r="G154" s="99"/>
      <c r="H154" s="201"/>
    </row>
    <row r="155" spans="1:19" x14ac:dyDescent="0.25">
      <c r="A155" s="181"/>
      <c r="B155" s="149"/>
      <c r="C155" s="150"/>
      <c r="D155" s="133"/>
      <c r="E155" s="85"/>
      <c r="F155" s="218"/>
      <c r="G155" s="99"/>
      <c r="H155" s="201"/>
    </row>
    <row r="156" spans="1:19" x14ac:dyDescent="0.25">
      <c r="A156" s="181"/>
      <c r="B156" s="149"/>
      <c r="C156" s="150"/>
      <c r="D156" s="133"/>
      <c r="E156" s="85"/>
      <c r="F156" s="218"/>
      <c r="G156" s="99"/>
      <c r="H156" s="201"/>
    </row>
    <row r="157" spans="1:19" x14ac:dyDescent="0.25">
      <c r="A157" s="181"/>
      <c r="B157" s="149"/>
      <c r="C157" s="150"/>
      <c r="D157" s="133"/>
      <c r="E157" s="85"/>
      <c r="F157" s="218"/>
      <c r="G157" s="99"/>
      <c r="H157" s="201"/>
    </row>
    <row r="158" spans="1:19" ht="15.75" thickBot="1" x14ac:dyDescent="0.3">
      <c r="A158" s="181"/>
      <c r="B158" s="149"/>
      <c r="C158" s="150"/>
      <c r="D158" s="133"/>
      <c r="E158" s="91"/>
      <c r="F158" s="218"/>
      <c r="G158" s="99"/>
      <c r="H158" s="201"/>
    </row>
    <row r="159" spans="1:19" ht="19.5" thickBot="1" x14ac:dyDescent="0.35">
      <c r="A159" s="381" t="s">
        <v>82</v>
      </c>
      <c r="B159" s="382"/>
      <c r="C159" s="383"/>
      <c r="D159" s="384"/>
      <c r="E159" s="384"/>
      <c r="F159" s="385"/>
      <c r="G159" s="386"/>
      <c r="H159" s="387"/>
    </row>
    <row r="160" spans="1:19" x14ac:dyDescent="0.25">
      <c r="A160" s="184" t="s">
        <v>130</v>
      </c>
      <c r="B160" s="163"/>
      <c r="C160" s="168"/>
      <c r="D160" s="137">
        <v>24415.11</v>
      </c>
      <c r="E160" s="109">
        <v>15584.89</v>
      </c>
      <c r="F160" s="223">
        <f>C160+E160</f>
        <v>15584.89</v>
      </c>
      <c r="G160" s="98">
        <f>B160+D160</f>
        <v>24415.11</v>
      </c>
      <c r="H160" s="201">
        <f>SUM(B160:E160)</f>
        <v>40000</v>
      </c>
    </row>
    <row r="161" spans="1:16" x14ac:dyDescent="0.25">
      <c r="A161" s="185" t="s">
        <v>99</v>
      </c>
      <c r="B161" s="169"/>
      <c r="C161" s="170"/>
      <c r="D161" s="137"/>
      <c r="E161" s="109"/>
      <c r="F161" s="223"/>
      <c r="G161" s="99"/>
      <c r="H161" s="201"/>
    </row>
    <row r="162" spans="1:16" x14ac:dyDescent="0.25">
      <c r="A162" s="185" t="s">
        <v>102</v>
      </c>
      <c r="B162" s="165"/>
      <c r="C162" s="166"/>
      <c r="D162" s="137"/>
      <c r="E162" s="109"/>
      <c r="F162" s="223"/>
      <c r="G162" s="99"/>
      <c r="H162" s="201"/>
    </row>
    <row r="163" spans="1:16" x14ac:dyDescent="0.25">
      <c r="A163" s="186"/>
      <c r="B163" s="165"/>
      <c r="C163" s="166"/>
      <c r="D163" s="137"/>
      <c r="E163" s="109"/>
      <c r="F163" s="223"/>
      <c r="G163" s="99"/>
      <c r="H163" s="201"/>
    </row>
    <row r="164" spans="1:16" x14ac:dyDescent="0.25">
      <c r="A164" s="186"/>
      <c r="B164" s="165"/>
      <c r="C164" s="166"/>
      <c r="D164" s="137"/>
      <c r="E164" s="109"/>
      <c r="F164" s="223"/>
      <c r="G164" s="99"/>
      <c r="H164" s="201"/>
    </row>
    <row r="165" spans="1:16" x14ac:dyDescent="0.25">
      <c r="A165" s="186"/>
      <c r="B165" s="165"/>
      <c r="C165" s="166"/>
      <c r="D165" s="137"/>
      <c r="E165" s="109"/>
      <c r="F165" s="223"/>
      <c r="G165" s="99"/>
      <c r="H165" s="201"/>
    </row>
    <row r="166" spans="1:16" x14ac:dyDescent="0.25">
      <c r="A166" s="186"/>
      <c r="B166" s="165"/>
      <c r="C166" s="166"/>
      <c r="D166" s="137"/>
      <c r="E166" s="109"/>
      <c r="F166" s="223"/>
      <c r="G166" s="99"/>
      <c r="H166" s="201"/>
    </row>
    <row r="167" spans="1:16" x14ac:dyDescent="0.25">
      <c r="A167" s="186"/>
      <c r="B167" s="165"/>
      <c r="C167" s="166"/>
      <c r="D167" s="137"/>
      <c r="E167" s="109"/>
      <c r="F167" s="223"/>
      <c r="G167" s="99"/>
      <c r="H167" s="201"/>
    </row>
    <row r="168" spans="1:16" x14ac:dyDescent="0.25">
      <c r="A168" s="186"/>
      <c r="B168" s="165"/>
      <c r="C168" s="166"/>
      <c r="D168" s="137"/>
      <c r="E168" s="109"/>
      <c r="F168" s="223"/>
      <c r="G168" s="99"/>
      <c r="H168" s="201"/>
    </row>
    <row r="169" spans="1:16" x14ac:dyDescent="0.25">
      <c r="A169" s="186"/>
      <c r="B169" s="165"/>
      <c r="C169" s="166"/>
      <c r="D169" s="137"/>
      <c r="E169" s="109"/>
      <c r="F169" s="223"/>
      <c r="G169" s="99"/>
      <c r="H169" s="201"/>
    </row>
    <row r="170" spans="1:16" x14ac:dyDescent="0.25">
      <c r="A170" s="186"/>
      <c r="B170" s="165"/>
      <c r="C170" s="166"/>
      <c r="D170" s="137"/>
      <c r="E170" s="109"/>
      <c r="F170" s="223"/>
      <c r="G170" s="99"/>
      <c r="H170" s="201"/>
    </row>
    <row r="171" spans="1:16" x14ac:dyDescent="0.25">
      <c r="A171" s="186"/>
      <c r="B171" s="165"/>
      <c r="C171" s="166"/>
      <c r="D171" s="137"/>
      <c r="E171" s="109"/>
      <c r="F171" s="223"/>
      <c r="G171" s="99"/>
      <c r="H171" s="201"/>
    </row>
    <row r="172" spans="1:16" ht="15.75" thickBot="1" x14ac:dyDescent="0.3">
      <c r="A172" s="185"/>
      <c r="B172" s="165"/>
      <c r="C172" s="166"/>
      <c r="D172" s="137"/>
      <c r="E172" s="109"/>
      <c r="F172" s="223"/>
      <c r="G172" s="99"/>
      <c r="H172" s="201"/>
    </row>
    <row r="173" spans="1:16" ht="16.5" thickBot="1" x14ac:dyDescent="0.3">
      <c r="A173" s="376" t="s">
        <v>146</v>
      </c>
      <c r="B173" s="377" t="s">
        <v>52</v>
      </c>
      <c r="C173" s="378" t="s">
        <v>53</v>
      </c>
      <c r="D173" s="379" t="s">
        <v>100</v>
      </c>
      <c r="E173" s="380" t="s">
        <v>53</v>
      </c>
      <c r="F173" s="321" t="s">
        <v>147</v>
      </c>
      <c r="G173" s="414" t="s">
        <v>148</v>
      </c>
      <c r="H173" s="337" t="s">
        <v>48</v>
      </c>
      <c r="I173" s="2"/>
      <c r="J173" s="2"/>
      <c r="K173" s="2"/>
      <c r="L173" s="2"/>
      <c r="M173" s="2"/>
      <c r="N173" s="2"/>
    </row>
    <row r="174" spans="1:16" ht="19.5" thickBot="1" x14ac:dyDescent="0.3">
      <c r="A174" s="388" t="s">
        <v>75</v>
      </c>
      <c r="B174" s="389"/>
      <c r="C174" s="390"/>
      <c r="D174" s="391"/>
      <c r="E174" s="392"/>
      <c r="F174" s="393"/>
      <c r="G174" s="394"/>
      <c r="H174" s="395"/>
      <c r="I174" s="2"/>
      <c r="J174" s="2"/>
      <c r="K174" s="2"/>
      <c r="L174" s="2"/>
      <c r="M174" s="2"/>
      <c r="N174" s="2"/>
    </row>
    <row r="175" spans="1:16" ht="15.75" x14ac:dyDescent="0.25">
      <c r="A175" s="184" t="s">
        <v>131</v>
      </c>
      <c r="B175" s="171">
        <v>0</v>
      </c>
      <c r="C175" s="170">
        <v>0</v>
      </c>
      <c r="D175" s="140">
        <v>40284.938826016769</v>
      </c>
      <c r="E175" s="108">
        <v>25715.061173983235</v>
      </c>
      <c r="F175" s="218">
        <f>C175+E175</f>
        <v>25715.061173983235</v>
      </c>
      <c r="G175" s="98">
        <f>B175+D175</f>
        <v>40284.938826016769</v>
      </c>
      <c r="H175" s="201">
        <f>SUM(B175:E175)</f>
        <v>66000</v>
      </c>
      <c r="I175" s="25"/>
      <c r="J175" s="25"/>
      <c r="K175" s="2"/>
      <c r="L175" s="2"/>
      <c r="M175" s="2"/>
      <c r="N175" s="2"/>
      <c r="O175" s="2"/>
      <c r="P175" s="2"/>
    </row>
    <row r="176" spans="1:16" x14ac:dyDescent="0.25">
      <c r="A176" s="185" t="s">
        <v>101</v>
      </c>
      <c r="B176" s="169"/>
      <c r="C176" s="170"/>
      <c r="D176" s="140"/>
      <c r="E176" s="108"/>
      <c r="F176" s="218"/>
      <c r="G176" s="99"/>
      <c r="H176" s="206"/>
      <c r="I176" s="2"/>
      <c r="J176" s="2"/>
      <c r="K176" s="2"/>
      <c r="L176" s="2"/>
      <c r="M176" s="2"/>
      <c r="N176" s="2"/>
      <c r="O176" s="2"/>
      <c r="P176" s="2"/>
    </row>
    <row r="177" spans="1:16" s="13" customFormat="1" ht="15.75" x14ac:dyDescent="0.25">
      <c r="A177" s="185" t="s">
        <v>112</v>
      </c>
      <c r="B177" s="169"/>
      <c r="C177" s="170"/>
      <c r="D177" s="140"/>
      <c r="E177" s="108"/>
      <c r="F177" s="218"/>
      <c r="G177" s="99"/>
      <c r="H177" s="206"/>
      <c r="I177" s="2"/>
      <c r="J177" s="2"/>
      <c r="K177" s="25"/>
      <c r="L177" s="25"/>
      <c r="M177" s="25"/>
      <c r="N177" s="25"/>
      <c r="O177" s="25"/>
      <c r="P177" s="25"/>
    </row>
    <row r="178" spans="1:16" ht="15.75" x14ac:dyDescent="0.25">
      <c r="A178" s="185"/>
      <c r="B178" s="169"/>
      <c r="C178" s="170"/>
      <c r="D178" s="140"/>
      <c r="E178" s="108"/>
      <c r="F178" s="218"/>
      <c r="G178" s="99"/>
      <c r="H178" s="206"/>
      <c r="I178" s="32"/>
      <c r="J178" s="32"/>
      <c r="K178" s="2"/>
      <c r="L178" s="2"/>
      <c r="M178" s="2"/>
      <c r="N178" s="2"/>
      <c r="O178" s="2"/>
      <c r="P178" s="2"/>
    </row>
    <row r="179" spans="1:16" x14ac:dyDescent="0.25">
      <c r="A179" s="185"/>
      <c r="B179" s="169"/>
      <c r="C179" s="170"/>
      <c r="D179" s="140"/>
      <c r="E179" s="108"/>
      <c r="F179" s="218"/>
      <c r="G179" s="99"/>
      <c r="H179" s="206"/>
      <c r="K179" s="2"/>
      <c r="L179" s="2"/>
      <c r="M179" s="2"/>
      <c r="N179" s="2"/>
    </row>
    <row r="180" spans="1:16" s="32" customFormat="1" ht="15.75" x14ac:dyDescent="0.25">
      <c r="A180" s="185"/>
      <c r="B180" s="169"/>
      <c r="C180" s="170"/>
      <c r="D180" s="140"/>
      <c r="E180" s="108"/>
      <c r="F180" s="218"/>
      <c r="G180" s="99"/>
      <c r="H180" s="206"/>
      <c r="I180"/>
      <c r="J180"/>
    </row>
    <row r="181" spans="1:16" x14ac:dyDescent="0.25">
      <c r="A181" s="186"/>
      <c r="B181" s="169"/>
      <c r="C181" s="170"/>
      <c r="D181" s="140"/>
      <c r="E181" s="108"/>
      <c r="F181" s="218"/>
      <c r="G181" s="99"/>
      <c r="H181" s="206"/>
    </row>
    <row r="182" spans="1:16" x14ac:dyDescent="0.25">
      <c r="A182" s="185"/>
      <c r="B182" s="169"/>
      <c r="C182" s="170"/>
      <c r="D182" s="140"/>
      <c r="E182" s="108"/>
      <c r="F182" s="218"/>
      <c r="G182" s="99"/>
      <c r="H182" s="206"/>
    </row>
    <row r="183" spans="1:16" x14ac:dyDescent="0.25">
      <c r="A183" s="186"/>
      <c r="B183" s="169"/>
      <c r="C183" s="170"/>
      <c r="D183" s="140"/>
      <c r="E183" s="108"/>
      <c r="F183" s="218"/>
      <c r="G183" s="99"/>
      <c r="H183" s="206"/>
    </row>
    <row r="184" spans="1:16" x14ac:dyDescent="0.25">
      <c r="A184" s="186"/>
      <c r="B184" s="169"/>
      <c r="C184" s="170"/>
      <c r="D184" s="140"/>
      <c r="E184" s="108"/>
      <c r="F184" s="218"/>
      <c r="G184" s="99"/>
      <c r="H184" s="206"/>
    </row>
    <row r="185" spans="1:16" x14ac:dyDescent="0.25">
      <c r="A185" s="186"/>
      <c r="B185" s="169"/>
      <c r="C185" s="170"/>
      <c r="D185" s="140"/>
      <c r="E185" s="108"/>
      <c r="F185" s="218"/>
      <c r="G185" s="112"/>
      <c r="H185" s="206"/>
    </row>
    <row r="186" spans="1:16" x14ac:dyDescent="0.25">
      <c r="A186" s="184" t="s">
        <v>132</v>
      </c>
      <c r="B186" s="171">
        <v>0</v>
      </c>
      <c r="C186" s="173">
        <v>0</v>
      </c>
      <c r="D186" s="140">
        <v>40284.938826016769</v>
      </c>
      <c r="E186" s="108">
        <v>25715.061173983235</v>
      </c>
      <c r="F186" s="224">
        <f>C186+E186</f>
        <v>25715.061173983235</v>
      </c>
      <c r="G186" s="114">
        <f>-B186+D186</f>
        <v>40284.938826016769</v>
      </c>
      <c r="H186" s="207">
        <f>SUM(B186:E186)</f>
        <v>66000</v>
      </c>
    </row>
    <row r="187" spans="1:16" x14ac:dyDescent="0.25">
      <c r="A187" s="185" t="s">
        <v>101</v>
      </c>
      <c r="B187" s="169"/>
      <c r="C187" s="170"/>
      <c r="D187" s="140"/>
      <c r="E187" s="108"/>
      <c r="F187" s="225"/>
      <c r="G187" s="113"/>
      <c r="H187" s="208"/>
    </row>
    <row r="188" spans="1:16" x14ac:dyDescent="0.25">
      <c r="A188" s="185" t="s">
        <v>112</v>
      </c>
      <c r="B188" s="169"/>
      <c r="C188" s="170"/>
      <c r="D188" s="140"/>
      <c r="E188" s="108"/>
      <c r="F188" s="225"/>
      <c r="G188" s="113"/>
      <c r="H188" s="208"/>
    </row>
    <row r="189" spans="1:16" x14ac:dyDescent="0.25">
      <c r="A189" s="185"/>
      <c r="B189" s="169"/>
      <c r="C189" s="170"/>
      <c r="D189" s="140"/>
      <c r="E189" s="108"/>
      <c r="F189" s="225"/>
      <c r="G189" s="113"/>
      <c r="H189" s="208"/>
    </row>
    <row r="190" spans="1:16" x14ac:dyDescent="0.25">
      <c r="A190" s="185"/>
      <c r="B190" s="169"/>
      <c r="C190" s="170"/>
      <c r="D190" s="140"/>
      <c r="E190" s="108"/>
      <c r="F190" s="225"/>
      <c r="G190" s="113"/>
      <c r="H190" s="208"/>
    </row>
    <row r="191" spans="1:16" x14ac:dyDescent="0.25">
      <c r="A191" s="185"/>
      <c r="B191" s="169"/>
      <c r="C191" s="170"/>
      <c r="D191" s="140"/>
      <c r="E191" s="108"/>
      <c r="F191" s="225"/>
      <c r="G191" s="113"/>
      <c r="H191" s="208"/>
    </row>
    <row r="192" spans="1:16" x14ac:dyDescent="0.25">
      <c r="A192" s="186"/>
      <c r="B192" s="169"/>
      <c r="C192" s="170"/>
      <c r="D192" s="140"/>
      <c r="E192" s="108"/>
      <c r="F192" s="225"/>
      <c r="G192" s="113"/>
      <c r="H192" s="208"/>
    </row>
    <row r="193" spans="1:8" x14ac:dyDescent="0.25">
      <c r="A193" s="186"/>
      <c r="B193" s="169"/>
      <c r="C193" s="170"/>
      <c r="D193" s="140"/>
      <c r="E193" s="108"/>
      <c r="F193" s="225"/>
      <c r="G193" s="113"/>
      <c r="H193" s="208"/>
    </row>
    <row r="194" spans="1:8" x14ac:dyDescent="0.25">
      <c r="A194" s="185"/>
      <c r="B194" s="169"/>
      <c r="C194" s="170"/>
      <c r="D194" s="140"/>
      <c r="E194" s="108"/>
      <c r="F194" s="225"/>
      <c r="G194" s="113"/>
      <c r="H194" s="208"/>
    </row>
    <row r="195" spans="1:8" x14ac:dyDescent="0.25">
      <c r="A195" s="186"/>
      <c r="B195" s="169"/>
      <c r="C195" s="170"/>
      <c r="D195" s="140"/>
      <c r="E195" s="108"/>
      <c r="F195" s="225"/>
      <c r="G195" s="113"/>
      <c r="H195" s="208"/>
    </row>
    <row r="196" spans="1:8" x14ac:dyDescent="0.25">
      <c r="A196" s="186"/>
      <c r="B196" s="169"/>
      <c r="C196" s="170"/>
      <c r="D196" s="140"/>
      <c r="E196" s="108"/>
      <c r="F196" s="225"/>
      <c r="G196" s="113"/>
      <c r="H196" s="208"/>
    </row>
    <row r="197" spans="1:8" x14ac:dyDescent="0.25">
      <c r="A197" s="187"/>
      <c r="B197" s="172"/>
      <c r="C197" s="162"/>
      <c r="D197" s="141"/>
      <c r="E197" s="110"/>
      <c r="F197" s="226"/>
      <c r="G197" s="117"/>
      <c r="H197" s="209"/>
    </row>
    <row r="198" spans="1:8" x14ac:dyDescent="0.25">
      <c r="A198" s="184" t="s">
        <v>133</v>
      </c>
      <c r="B198" s="171">
        <v>0</v>
      </c>
      <c r="C198" s="168">
        <v>0</v>
      </c>
      <c r="D198" s="140">
        <v>40284.938826016769</v>
      </c>
      <c r="E198" s="108">
        <v>25715.061173983235</v>
      </c>
      <c r="F198" s="227">
        <f>C198+E198</f>
        <v>25715.061173983235</v>
      </c>
      <c r="G198" s="114">
        <f>-B198+D198</f>
        <v>40284.938826016769</v>
      </c>
      <c r="H198" s="207">
        <f>SUM(B198:E198)</f>
        <v>66000</v>
      </c>
    </row>
    <row r="199" spans="1:8" x14ac:dyDescent="0.25">
      <c r="A199" s="185" t="s">
        <v>101</v>
      </c>
      <c r="B199" s="169"/>
      <c r="C199" s="170"/>
      <c r="D199" s="140"/>
      <c r="E199" s="108"/>
      <c r="F199" s="225"/>
      <c r="G199" s="113"/>
      <c r="H199" s="208"/>
    </row>
    <row r="200" spans="1:8" x14ac:dyDescent="0.25">
      <c r="A200" s="185" t="s">
        <v>112</v>
      </c>
      <c r="B200" s="169"/>
      <c r="C200" s="170"/>
      <c r="D200" s="140"/>
      <c r="E200" s="108"/>
      <c r="F200" s="225"/>
      <c r="G200" s="113"/>
      <c r="H200" s="208"/>
    </row>
    <row r="201" spans="1:8" x14ac:dyDescent="0.25">
      <c r="A201" s="186"/>
      <c r="B201" s="169"/>
      <c r="C201" s="170"/>
      <c r="D201" s="140"/>
      <c r="E201" s="108"/>
      <c r="F201" s="225"/>
      <c r="G201" s="113"/>
      <c r="H201" s="208"/>
    </row>
    <row r="202" spans="1:8" x14ac:dyDescent="0.25">
      <c r="A202" s="186"/>
      <c r="B202" s="169"/>
      <c r="C202" s="170"/>
      <c r="D202" s="140"/>
      <c r="E202" s="108"/>
      <c r="F202" s="225"/>
      <c r="G202" s="113"/>
      <c r="H202" s="208"/>
    </row>
    <row r="203" spans="1:8" x14ac:dyDescent="0.25">
      <c r="A203" s="186"/>
      <c r="B203" s="169"/>
      <c r="C203" s="170"/>
      <c r="D203" s="140"/>
      <c r="E203" s="108"/>
      <c r="F203" s="225"/>
      <c r="G203" s="113"/>
      <c r="H203" s="208"/>
    </row>
    <row r="204" spans="1:8" x14ac:dyDescent="0.25">
      <c r="A204" s="186"/>
      <c r="B204" s="169"/>
      <c r="C204" s="170"/>
      <c r="D204" s="140"/>
      <c r="E204" s="108"/>
      <c r="F204" s="225"/>
      <c r="G204" s="113"/>
      <c r="H204" s="208"/>
    </row>
    <row r="205" spans="1:8" x14ac:dyDescent="0.25">
      <c r="A205" s="186"/>
      <c r="B205" s="169"/>
      <c r="C205" s="170"/>
      <c r="D205" s="140"/>
      <c r="E205" s="108"/>
      <c r="F205" s="225"/>
      <c r="G205" s="113"/>
      <c r="H205" s="208"/>
    </row>
    <row r="206" spans="1:8" x14ac:dyDescent="0.25">
      <c r="A206" s="186"/>
      <c r="B206" s="169"/>
      <c r="C206" s="170"/>
      <c r="D206" s="140"/>
      <c r="E206" s="108"/>
      <c r="F206" s="225"/>
      <c r="G206" s="113"/>
      <c r="H206" s="208"/>
    </row>
    <row r="207" spans="1:8" x14ac:dyDescent="0.25">
      <c r="A207" s="184" t="s">
        <v>0</v>
      </c>
      <c r="B207" s="169"/>
      <c r="C207" s="170"/>
      <c r="D207" s="140"/>
      <c r="E207" s="108"/>
      <c r="F207" s="225"/>
      <c r="G207" s="113"/>
      <c r="H207" s="208"/>
    </row>
    <row r="208" spans="1:8" x14ac:dyDescent="0.25">
      <c r="A208" s="185" t="s">
        <v>0</v>
      </c>
      <c r="B208" s="169"/>
      <c r="C208" s="170"/>
      <c r="D208" s="140"/>
      <c r="E208" s="108"/>
      <c r="F208" s="225"/>
      <c r="G208" s="113"/>
      <c r="H208" s="208"/>
    </row>
    <row r="209" spans="1:8" x14ac:dyDescent="0.25">
      <c r="A209" s="190"/>
      <c r="B209" s="172"/>
      <c r="C209" s="162"/>
      <c r="D209" s="141"/>
      <c r="E209" s="110"/>
      <c r="F209" s="228"/>
      <c r="G209" s="115"/>
      <c r="H209" s="209"/>
    </row>
    <row r="210" spans="1:8" x14ac:dyDescent="0.25">
      <c r="A210" s="184" t="s">
        <v>114</v>
      </c>
      <c r="B210" s="169">
        <v>0</v>
      </c>
      <c r="C210" s="173">
        <v>0</v>
      </c>
      <c r="D210" s="142">
        <v>0</v>
      </c>
      <c r="E210" s="111">
        <v>0</v>
      </c>
      <c r="F210" s="224">
        <f>C210+E210</f>
        <v>0</v>
      </c>
      <c r="G210" s="114">
        <f>B210+D210</f>
        <v>0</v>
      </c>
      <c r="H210" s="207">
        <f>SUM(B210:E210)</f>
        <v>0</v>
      </c>
    </row>
    <row r="211" spans="1:8" x14ac:dyDescent="0.25">
      <c r="A211" s="185" t="s">
        <v>115</v>
      </c>
      <c r="B211" s="169"/>
      <c r="C211" s="170"/>
      <c r="D211" s="140"/>
      <c r="E211" s="108"/>
      <c r="F211" s="225"/>
      <c r="G211" s="113"/>
      <c r="H211" s="208"/>
    </row>
    <row r="212" spans="1:8" x14ac:dyDescent="0.25">
      <c r="A212" s="190"/>
      <c r="B212" s="172"/>
      <c r="C212" s="162"/>
      <c r="D212" s="141"/>
      <c r="E212" s="110"/>
      <c r="F212" s="226"/>
      <c r="G212" s="115"/>
      <c r="H212" s="209"/>
    </row>
    <row r="213" spans="1:8" x14ac:dyDescent="0.25">
      <c r="A213" s="184" t="s">
        <v>116</v>
      </c>
      <c r="B213" s="169">
        <v>0</v>
      </c>
      <c r="C213" s="173">
        <v>0</v>
      </c>
      <c r="D213" s="142">
        <v>0</v>
      </c>
      <c r="E213" s="111">
        <v>0</v>
      </c>
      <c r="F213" s="224">
        <f>C213+E213</f>
        <v>0</v>
      </c>
      <c r="G213" s="114">
        <f>B213+D213</f>
        <v>0</v>
      </c>
      <c r="H213" s="207">
        <f>SUM(B213:E213)</f>
        <v>0</v>
      </c>
    </row>
    <row r="214" spans="1:8" x14ac:dyDescent="0.25">
      <c r="A214" s="185" t="s">
        <v>115</v>
      </c>
      <c r="B214" s="169"/>
      <c r="C214" s="170"/>
      <c r="D214" s="140"/>
      <c r="E214" s="108"/>
      <c r="F214" s="225"/>
      <c r="G214" s="113"/>
      <c r="H214" s="208"/>
    </row>
    <row r="215" spans="1:8" x14ac:dyDescent="0.25">
      <c r="A215" s="190"/>
      <c r="B215" s="172"/>
      <c r="C215" s="162"/>
      <c r="D215" s="141"/>
      <c r="E215" s="110"/>
      <c r="F215" s="226"/>
      <c r="G215" s="115"/>
      <c r="H215" s="209"/>
    </row>
    <row r="216" spans="1:8" x14ac:dyDescent="0.25">
      <c r="A216" s="184" t="s">
        <v>134</v>
      </c>
      <c r="B216" s="171">
        <v>0</v>
      </c>
      <c r="C216" s="170">
        <v>0</v>
      </c>
      <c r="D216" s="143">
        <v>4883.0228880020322</v>
      </c>
      <c r="E216" s="89">
        <v>3116.9771119979678</v>
      </c>
      <c r="F216" s="227">
        <f>C216+E216</f>
        <v>3116.9771119979678</v>
      </c>
      <c r="G216" s="116">
        <f>-B216+D216</f>
        <v>4883.0228880020322</v>
      </c>
      <c r="H216" s="210">
        <f>SUM(B216:E216)</f>
        <v>8000</v>
      </c>
    </row>
    <row r="217" spans="1:8" x14ac:dyDescent="0.25">
      <c r="A217" s="185" t="s">
        <v>10</v>
      </c>
      <c r="B217" s="169"/>
      <c r="C217" s="170"/>
      <c r="D217" s="140"/>
      <c r="E217" s="108"/>
      <c r="F217" s="225"/>
      <c r="G217" s="113"/>
      <c r="H217" s="208"/>
    </row>
    <row r="218" spans="1:8" x14ac:dyDescent="0.25">
      <c r="A218" s="185" t="s">
        <v>113</v>
      </c>
      <c r="B218" s="169"/>
      <c r="C218" s="170"/>
      <c r="D218" s="140"/>
      <c r="E218" s="108"/>
      <c r="F218" s="225"/>
      <c r="G218" s="113"/>
      <c r="H218" s="208"/>
    </row>
    <row r="219" spans="1:8" x14ac:dyDescent="0.25">
      <c r="A219" s="184"/>
      <c r="B219" s="169"/>
      <c r="C219" s="170"/>
      <c r="D219" s="140"/>
      <c r="E219" s="108"/>
      <c r="F219" s="225"/>
      <c r="G219" s="113"/>
      <c r="H219" s="208"/>
    </row>
    <row r="220" spans="1:8" x14ac:dyDescent="0.25">
      <c r="A220" s="184"/>
      <c r="B220" s="169"/>
      <c r="C220" s="170"/>
      <c r="D220" s="140"/>
      <c r="E220" s="108"/>
      <c r="F220" s="225"/>
      <c r="G220" s="113"/>
      <c r="H220" s="208"/>
    </row>
    <row r="221" spans="1:8" x14ac:dyDescent="0.25">
      <c r="A221" s="184"/>
      <c r="B221" s="169"/>
      <c r="C221" s="170"/>
      <c r="D221" s="140"/>
      <c r="E221" s="108"/>
      <c r="F221" s="225"/>
      <c r="G221" s="113"/>
      <c r="H221" s="208"/>
    </row>
    <row r="222" spans="1:8" x14ac:dyDescent="0.25">
      <c r="A222" s="184"/>
      <c r="B222" s="169"/>
      <c r="C222" s="170"/>
      <c r="D222" s="140"/>
      <c r="E222" s="108"/>
      <c r="F222" s="225"/>
      <c r="G222" s="113"/>
      <c r="H222" s="208"/>
    </row>
    <row r="223" spans="1:8" x14ac:dyDescent="0.25">
      <c r="A223" s="184"/>
      <c r="B223" s="169"/>
      <c r="C223" s="170"/>
      <c r="D223" s="140"/>
      <c r="E223" s="108"/>
      <c r="F223" s="225"/>
      <c r="G223" s="113"/>
      <c r="H223" s="208"/>
    </row>
    <row r="224" spans="1:8" x14ac:dyDescent="0.25">
      <c r="A224" s="184"/>
      <c r="B224" s="169"/>
      <c r="C224" s="170"/>
      <c r="D224" s="140"/>
      <c r="E224" s="108"/>
      <c r="F224" s="225"/>
      <c r="G224" s="113"/>
      <c r="H224" s="208"/>
    </row>
    <row r="225" spans="1:10" x14ac:dyDescent="0.25">
      <c r="A225" s="184"/>
      <c r="B225" s="169"/>
      <c r="C225" s="170"/>
      <c r="D225" s="140"/>
      <c r="E225" s="108"/>
      <c r="F225" s="225"/>
      <c r="G225" s="113"/>
      <c r="H225" s="208"/>
    </row>
    <row r="226" spans="1:10" x14ac:dyDescent="0.25">
      <c r="A226" s="184"/>
      <c r="B226" s="169"/>
      <c r="C226" s="170"/>
      <c r="D226" s="140"/>
      <c r="E226" s="108"/>
      <c r="F226" s="225"/>
      <c r="G226" s="113"/>
      <c r="H226" s="208"/>
    </row>
    <row r="227" spans="1:10" ht="15.75" thickBot="1" x14ac:dyDescent="0.3">
      <c r="A227" s="190"/>
      <c r="B227" s="172"/>
      <c r="C227" s="162"/>
      <c r="D227" s="141"/>
      <c r="E227" s="110"/>
      <c r="F227" s="226"/>
      <c r="G227" s="115"/>
      <c r="H227" s="209"/>
    </row>
    <row r="228" spans="1:10" ht="16.5" thickBot="1" x14ac:dyDescent="0.3">
      <c r="A228" s="376" t="s">
        <v>161</v>
      </c>
      <c r="B228" s="377" t="s">
        <v>52</v>
      </c>
      <c r="C228" s="378" t="s">
        <v>53</v>
      </c>
      <c r="D228" s="379" t="s">
        <v>100</v>
      </c>
      <c r="E228" s="380" t="s">
        <v>53</v>
      </c>
      <c r="F228" s="321" t="s">
        <v>147</v>
      </c>
      <c r="G228" s="414" t="s">
        <v>148</v>
      </c>
      <c r="H228" s="337" t="s">
        <v>48</v>
      </c>
      <c r="I228" t="s">
        <v>0</v>
      </c>
    </row>
    <row r="229" spans="1:10" x14ac:dyDescent="0.25">
      <c r="A229" s="184" t="s">
        <v>135</v>
      </c>
      <c r="B229" s="171">
        <v>0</v>
      </c>
      <c r="C229" s="170">
        <v>0</v>
      </c>
      <c r="D229" s="143">
        <v>11848.044659875932</v>
      </c>
      <c r="E229" s="89">
        <v>7562.9553401240692</v>
      </c>
      <c r="F229" s="227">
        <f>C229+E229</f>
        <v>7562.9553401240692</v>
      </c>
      <c r="G229" s="116">
        <f>-B229+D229</f>
        <v>11848.044659875932</v>
      </c>
      <c r="H229" s="210">
        <f>SUM(B229:E229)</f>
        <v>19411</v>
      </c>
    </row>
    <row r="230" spans="1:10" x14ac:dyDescent="0.25">
      <c r="A230" s="185" t="s">
        <v>104</v>
      </c>
      <c r="B230" s="169"/>
      <c r="C230" s="170"/>
      <c r="D230" s="140"/>
      <c r="E230" s="108"/>
      <c r="F230" s="225"/>
      <c r="G230" s="113"/>
      <c r="H230" s="208"/>
    </row>
    <row r="231" spans="1:10" x14ac:dyDescent="0.25">
      <c r="A231" s="185" t="s">
        <v>117</v>
      </c>
      <c r="B231" s="169"/>
      <c r="C231" s="170"/>
      <c r="D231" s="140"/>
      <c r="E231" s="108"/>
      <c r="F231" s="225"/>
      <c r="G231" s="113"/>
      <c r="H231" s="208"/>
      <c r="J231" s="17"/>
    </row>
    <row r="232" spans="1:10" x14ac:dyDescent="0.25">
      <c r="A232" s="186"/>
      <c r="B232" s="169"/>
      <c r="C232" s="170"/>
      <c r="D232" s="140"/>
      <c r="E232" s="108"/>
      <c r="F232" s="225"/>
      <c r="G232" s="113"/>
      <c r="H232" s="208"/>
    </row>
    <row r="233" spans="1:10" x14ac:dyDescent="0.25">
      <c r="A233" s="186"/>
      <c r="B233" s="169"/>
      <c r="C233" s="170"/>
      <c r="D233" s="140"/>
      <c r="E233" s="108"/>
      <c r="F233" s="225"/>
      <c r="G233" s="113"/>
      <c r="H233" s="208"/>
    </row>
    <row r="234" spans="1:10" x14ac:dyDescent="0.25">
      <c r="A234" s="186"/>
      <c r="B234" s="169"/>
      <c r="C234" s="170"/>
      <c r="D234" s="140"/>
      <c r="E234" s="108"/>
      <c r="F234" s="225"/>
      <c r="G234" s="113"/>
      <c r="H234" s="208"/>
    </row>
    <row r="235" spans="1:10" x14ac:dyDescent="0.25">
      <c r="A235" s="186"/>
      <c r="B235" s="169"/>
      <c r="C235" s="170"/>
      <c r="D235" s="140"/>
      <c r="E235" s="108"/>
      <c r="F235" s="225"/>
      <c r="G235" s="113"/>
      <c r="H235" s="208"/>
    </row>
    <row r="236" spans="1:10" x14ac:dyDescent="0.25">
      <c r="A236" s="186"/>
      <c r="B236" s="169"/>
      <c r="C236" s="170"/>
      <c r="D236" s="140"/>
      <c r="E236" s="108"/>
      <c r="F236" s="225"/>
      <c r="G236" s="113"/>
      <c r="H236" s="208"/>
    </row>
    <row r="237" spans="1:10" x14ac:dyDescent="0.25">
      <c r="A237" s="186"/>
      <c r="B237" s="169"/>
      <c r="C237" s="170"/>
      <c r="D237" s="140"/>
      <c r="E237" s="108"/>
      <c r="F237" s="225"/>
      <c r="G237" s="113"/>
      <c r="H237" s="208"/>
    </row>
    <row r="238" spans="1:10" x14ac:dyDescent="0.25">
      <c r="A238" s="184" t="s">
        <v>0</v>
      </c>
      <c r="B238" s="169"/>
      <c r="C238" s="170"/>
      <c r="D238" s="140"/>
      <c r="E238" s="108"/>
      <c r="F238" s="225"/>
      <c r="G238" s="113"/>
      <c r="H238" s="208"/>
    </row>
    <row r="239" spans="1:10" x14ac:dyDescent="0.25">
      <c r="A239" s="185" t="s">
        <v>0</v>
      </c>
      <c r="B239" s="169"/>
      <c r="C239" s="170"/>
      <c r="D239" s="140"/>
      <c r="E239" s="108"/>
      <c r="F239" s="225"/>
      <c r="G239" s="113"/>
      <c r="H239" s="208"/>
    </row>
    <row r="240" spans="1:10" x14ac:dyDescent="0.25">
      <c r="A240" s="190"/>
      <c r="B240" s="172"/>
      <c r="C240" s="162"/>
      <c r="D240" s="428"/>
      <c r="E240" s="110"/>
      <c r="F240" s="226"/>
      <c r="G240" s="115"/>
      <c r="H240" s="209"/>
    </row>
    <row r="241" spans="1:12" x14ac:dyDescent="0.25">
      <c r="A241" s="191" t="s">
        <v>136</v>
      </c>
      <c r="B241" s="171">
        <v>0</v>
      </c>
      <c r="C241" s="170">
        <v>0</v>
      </c>
      <c r="D241" s="143">
        <v>11848.044659875932</v>
      </c>
      <c r="E241" s="89">
        <v>7562.9553401240692</v>
      </c>
      <c r="F241" s="227">
        <f>C241+E241</f>
        <v>7562.9553401240692</v>
      </c>
      <c r="G241" s="116">
        <f>-B241+D241</f>
        <v>11848.044659875932</v>
      </c>
      <c r="H241" s="210">
        <f>SUM(B241:E241)</f>
        <v>19411</v>
      </c>
    </row>
    <row r="242" spans="1:12" x14ac:dyDescent="0.25">
      <c r="A242" s="185" t="s">
        <v>104</v>
      </c>
      <c r="B242" s="169"/>
      <c r="C242" s="170"/>
      <c r="D242" s="140"/>
      <c r="E242" s="108"/>
      <c r="F242" s="225"/>
      <c r="G242" s="113"/>
      <c r="H242" s="208"/>
    </row>
    <row r="243" spans="1:12" x14ac:dyDescent="0.25">
      <c r="A243" s="185" t="s">
        <v>117</v>
      </c>
      <c r="B243" s="169"/>
      <c r="C243" s="170"/>
      <c r="D243" s="140"/>
      <c r="E243" s="108"/>
      <c r="F243" s="225"/>
      <c r="G243" s="113"/>
      <c r="H243" s="208"/>
    </row>
    <row r="244" spans="1:12" x14ac:dyDescent="0.25">
      <c r="A244" s="184"/>
      <c r="B244" s="169"/>
      <c r="C244" s="170"/>
      <c r="D244" s="140"/>
      <c r="E244" s="108"/>
      <c r="F244" s="225"/>
      <c r="G244" s="113"/>
      <c r="H244" s="208"/>
    </row>
    <row r="245" spans="1:12" x14ac:dyDescent="0.25">
      <c r="A245" s="184"/>
      <c r="B245" s="169"/>
      <c r="C245" s="170"/>
      <c r="D245" s="140"/>
      <c r="E245" s="108"/>
      <c r="F245" s="225"/>
      <c r="G245" s="113"/>
      <c r="H245" s="208"/>
      <c r="L245" s="94"/>
    </row>
    <row r="246" spans="1:12" x14ac:dyDescent="0.25">
      <c r="A246" s="184"/>
      <c r="B246" s="169"/>
      <c r="C246" s="170"/>
      <c r="D246" s="140"/>
      <c r="E246" s="108"/>
      <c r="F246" s="225"/>
      <c r="G246" s="113"/>
      <c r="H246" s="208"/>
    </row>
    <row r="247" spans="1:12" x14ac:dyDescent="0.25">
      <c r="A247" s="184"/>
      <c r="B247" s="169"/>
      <c r="C247" s="170"/>
      <c r="D247" s="140"/>
      <c r="E247" s="108"/>
      <c r="F247" s="225"/>
      <c r="G247" s="113"/>
      <c r="H247" s="208"/>
    </row>
    <row r="248" spans="1:12" x14ac:dyDescent="0.25">
      <c r="A248" s="184"/>
      <c r="B248" s="169"/>
      <c r="C248" s="170"/>
      <c r="D248" s="140"/>
      <c r="E248" s="108"/>
      <c r="F248" s="225"/>
      <c r="G248" s="113"/>
      <c r="H248" s="208"/>
    </row>
    <row r="249" spans="1:12" x14ac:dyDescent="0.25">
      <c r="A249" s="184"/>
      <c r="B249" s="169"/>
      <c r="C249" s="170"/>
      <c r="D249" s="140"/>
      <c r="E249" s="108"/>
      <c r="F249" s="225"/>
      <c r="G249" s="113"/>
      <c r="H249" s="208"/>
    </row>
    <row r="250" spans="1:12" x14ac:dyDescent="0.25">
      <c r="A250" s="184"/>
      <c r="B250" s="169"/>
      <c r="C250" s="170"/>
      <c r="D250" s="140"/>
      <c r="E250" s="108"/>
      <c r="F250" s="225"/>
      <c r="G250" s="113"/>
      <c r="H250" s="208"/>
    </row>
    <row r="251" spans="1:12" x14ac:dyDescent="0.25">
      <c r="A251" s="184"/>
      <c r="B251" s="169"/>
      <c r="C251" s="170"/>
      <c r="D251" s="140"/>
      <c r="E251" s="108"/>
      <c r="F251" s="225"/>
      <c r="G251" s="113"/>
      <c r="H251" s="208"/>
    </row>
    <row r="252" spans="1:12" x14ac:dyDescent="0.25">
      <c r="A252" s="184"/>
      <c r="B252" s="169"/>
      <c r="C252" s="170"/>
      <c r="D252" s="140"/>
      <c r="E252" s="108"/>
      <c r="F252" s="225"/>
      <c r="G252" s="113"/>
      <c r="H252" s="208"/>
    </row>
    <row r="253" spans="1:12" ht="15.75" thickBot="1" x14ac:dyDescent="0.3">
      <c r="A253" s="184"/>
      <c r="B253" s="169"/>
      <c r="C253" s="170"/>
      <c r="D253" s="140"/>
      <c r="E253" s="108"/>
      <c r="F253" s="225"/>
      <c r="G253" s="113"/>
      <c r="H253" s="208"/>
    </row>
    <row r="254" spans="1:12" ht="19.5" thickBot="1" x14ac:dyDescent="0.35">
      <c r="A254" s="397" t="s">
        <v>59</v>
      </c>
      <c r="B254" s="398"/>
      <c r="C254" s="399"/>
      <c r="D254" s="400"/>
      <c r="E254" s="401"/>
      <c r="F254" s="402"/>
      <c r="G254" s="386"/>
      <c r="H254" s="403"/>
    </row>
    <row r="255" spans="1:12" ht="15.75" x14ac:dyDescent="0.25">
      <c r="A255" s="179" t="s">
        <v>144</v>
      </c>
      <c r="B255" s="149">
        <v>17000</v>
      </c>
      <c r="C255" s="150">
        <v>0</v>
      </c>
      <c r="D255" s="133">
        <v>0</v>
      </c>
      <c r="E255" s="85">
        <v>0</v>
      </c>
      <c r="F255" s="218">
        <f>C255+E255</f>
        <v>0</v>
      </c>
      <c r="G255" s="396">
        <f>B255+D255</f>
        <v>17000</v>
      </c>
      <c r="H255" s="201">
        <f>SUM(B255:E255)</f>
        <v>17000</v>
      </c>
    </row>
    <row r="256" spans="1:12" x14ac:dyDescent="0.25">
      <c r="A256" s="180" t="s">
        <v>44</v>
      </c>
      <c r="B256" s="149"/>
      <c r="C256" s="150"/>
      <c r="D256" s="133"/>
      <c r="E256" s="85"/>
      <c r="F256" s="218"/>
      <c r="G256" s="99"/>
      <c r="H256" s="201"/>
    </row>
    <row r="257" spans="1:8" ht="15.75" x14ac:dyDescent="0.25">
      <c r="A257" s="180" t="s">
        <v>40</v>
      </c>
      <c r="B257" s="149"/>
      <c r="C257" s="150"/>
      <c r="D257" s="133"/>
      <c r="E257" s="85"/>
      <c r="F257" s="218"/>
      <c r="G257" s="102"/>
      <c r="H257" s="201"/>
    </row>
    <row r="258" spans="1:8" x14ac:dyDescent="0.25">
      <c r="A258" s="181"/>
      <c r="B258" s="149"/>
      <c r="C258" s="150"/>
      <c r="D258" s="133"/>
      <c r="E258" s="85"/>
      <c r="F258" s="218"/>
      <c r="G258" s="99"/>
      <c r="H258" s="201"/>
    </row>
    <row r="259" spans="1:8" ht="15.75" x14ac:dyDescent="0.25">
      <c r="A259" s="181"/>
      <c r="B259" s="149"/>
      <c r="C259" s="150"/>
      <c r="D259" s="133"/>
      <c r="E259" s="85"/>
      <c r="F259" s="229"/>
      <c r="G259" s="99"/>
      <c r="H259" s="201"/>
    </row>
    <row r="260" spans="1:8" x14ac:dyDescent="0.25">
      <c r="A260" s="181"/>
      <c r="B260" s="149"/>
      <c r="C260" s="150"/>
      <c r="D260" s="133"/>
      <c r="E260" s="85"/>
      <c r="F260" s="218"/>
      <c r="G260" s="99"/>
      <c r="H260" s="201"/>
    </row>
    <row r="261" spans="1:8" x14ac:dyDescent="0.25">
      <c r="A261" s="181"/>
      <c r="B261" s="149"/>
      <c r="C261" s="150"/>
      <c r="D261" s="133"/>
      <c r="E261" s="85"/>
      <c r="F261" s="218"/>
      <c r="G261" s="99"/>
      <c r="H261" s="201"/>
    </row>
    <row r="262" spans="1:8" x14ac:dyDescent="0.25">
      <c r="A262" s="181"/>
      <c r="B262" s="149"/>
      <c r="C262" s="150"/>
      <c r="D262" s="133"/>
      <c r="E262" s="85"/>
      <c r="F262" s="218"/>
      <c r="G262" s="99"/>
      <c r="H262" s="201"/>
    </row>
    <row r="263" spans="1:8" x14ac:dyDescent="0.25">
      <c r="A263" s="181"/>
      <c r="B263" s="149"/>
      <c r="C263" s="150"/>
      <c r="D263" s="133"/>
      <c r="E263" s="85"/>
      <c r="F263" s="218"/>
      <c r="G263" s="99"/>
      <c r="H263" s="201"/>
    </row>
    <row r="264" spans="1:8" x14ac:dyDescent="0.25">
      <c r="A264" s="181"/>
      <c r="B264" s="149"/>
      <c r="C264" s="150"/>
      <c r="D264" s="133"/>
      <c r="E264" s="85"/>
      <c r="F264" s="218"/>
      <c r="G264" s="99"/>
      <c r="H264" s="201"/>
    </row>
    <row r="265" spans="1:8" x14ac:dyDescent="0.25">
      <c r="A265" s="182"/>
      <c r="B265" s="151"/>
      <c r="C265" s="152"/>
      <c r="D265" s="134"/>
      <c r="E265" s="86"/>
      <c r="F265" s="219"/>
      <c r="G265" s="100"/>
      <c r="H265" s="202"/>
    </row>
    <row r="266" spans="1:8" x14ac:dyDescent="0.25">
      <c r="A266" s="179" t="s">
        <v>145</v>
      </c>
      <c r="B266" s="149">
        <v>0</v>
      </c>
      <c r="C266" s="150">
        <v>17500</v>
      </c>
      <c r="D266" s="133">
        <v>0</v>
      </c>
      <c r="E266" s="85">
        <v>0</v>
      </c>
      <c r="F266" s="218">
        <f>C266+E266</f>
        <v>17500</v>
      </c>
      <c r="G266" s="98">
        <f>B266+D266</f>
        <v>0</v>
      </c>
      <c r="H266" s="201">
        <f>SUM(B266:E266)</f>
        <v>17500</v>
      </c>
    </row>
    <row r="267" spans="1:8" x14ac:dyDescent="0.25">
      <c r="A267" s="180" t="s">
        <v>45</v>
      </c>
      <c r="B267" s="149"/>
      <c r="C267" s="150"/>
      <c r="D267" s="133"/>
      <c r="E267" s="85"/>
      <c r="F267" s="218"/>
      <c r="G267" s="99"/>
      <c r="H267" s="201"/>
    </row>
    <row r="268" spans="1:8" x14ac:dyDescent="0.25">
      <c r="A268" s="180" t="s">
        <v>42</v>
      </c>
      <c r="B268" s="149"/>
      <c r="C268" s="150"/>
      <c r="D268" s="91"/>
      <c r="E268" s="96"/>
      <c r="F268" s="218"/>
      <c r="G268" s="99"/>
      <c r="H268" s="201"/>
    </row>
    <row r="269" spans="1:8" x14ac:dyDescent="0.25">
      <c r="A269" s="181"/>
      <c r="B269" s="149"/>
      <c r="C269" s="150"/>
      <c r="D269" s="133"/>
      <c r="E269" s="85"/>
      <c r="F269" s="218"/>
      <c r="G269" s="99"/>
      <c r="H269" s="201"/>
    </row>
    <row r="270" spans="1:8" x14ac:dyDescent="0.25">
      <c r="A270" s="181"/>
      <c r="B270" s="149"/>
      <c r="C270" s="150"/>
      <c r="D270" s="133"/>
      <c r="E270" s="85"/>
      <c r="F270" s="218"/>
      <c r="G270" s="99"/>
      <c r="H270" s="201"/>
    </row>
    <row r="271" spans="1:8" x14ac:dyDescent="0.25">
      <c r="A271" s="181"/>
      <c r="B271" s="149"/>
      <c r="C271" s="150"/>
      <c r="D271" s="133"/>
      <c r="E271" s="85"/>
      <c r="F271" s="218"/>
      <c r="G271" s="99"/>
      <c r="H271" s="201"/>
    </row>
    <row r="272" spans="1:8" x14ac:dyDescent="0.25">
      <c r="A272" s="181"/>
      <c r="B272" s="149"/>
      <c r="C272" s="150"/>
      <c r="D272" s="133"/>
      <c r="E272" s="85"/>
      <c r="F272" s="218"/>
      <c r="G272" s="99"/>
      <c r="H272" s="201"/>
    </row>
    <row r="273" spans="1:8" x14ac:dyDescent="0.25">
      <c r="A273" s="181"/>
      <c r="B273" s="149"/>
      <c r="C273" s="150"/>
      <c r="D273" s="133"/>
      <c r="E273" s="85"/>
      <c r="F273" s="218"/>
      <c r="G273" s="99"/>
      <c r="H273" s="201"/>
    </row>
    <row r="274" spans="1:8" x14ac:dyDescent="0.25">
      <c r="A274" s="181"/>
      <c r="B274" s="149"/>
      <c r="C274" s="150"/>
      <c r="D274" s="133"/>
      <c r="E274" s="85"/>
      <c r="F274" s="218"/>
      <c r="G274" s="99"/>
      <c r="H274" s="201"/>
    </row>
    <row r="275" spans="1:8" x14ac:dyDescent="0.25">
      <c r="A275" s="181"/>
      <c r="B275" s="149"/>
      <c r="C275" s="150"/>
      <c r="D275" s="133"/>
      <c r="E275" s="85"/>
      <c r="F275" s="218"/>
      <c r="G275" s="99"/>
      <c r="H275" s="201"/>
    </row>
    <row r="276" spans="1:8" x14ac:dyDescent="0.25">
      <c r="A276" s="181"/>
      <c r="B276" s="149"/>
      <c r="C276" s="150"/>
      <c r="D276" s="133"/>
      <c r="E276" s="85"/>
      <c r="F276" s="218"/>
      <c r="G276" s="99"/>
      <c r="H276" s="201"/>
    </row>
    <row r="277" spans="1:8" x14ac:dyDescent="0.25">
      <c r="A277" s="181"/>
      <c r="B277" s="149"/>
      <c r="C277" s="150"/>
      <c r="D277" s="133"/>
      <c r="E277" s="85"/>
      <c r="F277" s="218"/>
      <c r="G277" s="99"/>
      <c r="H277" s="201"/>
    </row>
    <row r="278" spans="1:8" ht="15.75" thickBot="1" x14ac:dyDescent="0.3">
      <c r="A278" s="181"/>
      <c r="B278" s="149"/>
      <c r="C278" s="150"/>
      <c r="D278" s="133"/>
      <c r="E278" s="91"/>
      <c r="F278" s="218"/>
      <c r="G278" s="99"/>
      <c r="H278" s="201"/>
    </row>
    <row r="279" spans="1:8" s="103" customFormat="1" ht="15.75" customHeight="1" thickBot="1" x14ac:dyDescent="0.4">
      <c r="A279" s="404" t="s">
        <v>109</v>
      </c>
      <c r="B279" s="405">
        <f>D279*B154</f>
        <v>0</v>
      </c>
      <c r="C279" s="406">
        <f>D279*C154</f>
        <v>0</v>
      </c>
      <c r="D279" s="407">
        <v>3662.27</v>
      </c>
      <c r="E279" s="408">
        <v>2337.73</v>
      </c>
      <c r="F279" s="402">
        <f>C279+E279</f>
        <v>2337.73</v>
      </c>
      <c r="G279" s="409">
        <f>B279+D279</f>
        <v>3662.27</v>
      </c>
      <c r="H279" s="403">
        <f>SUM(B279:E279)</f>
        <v>6000</v>
      </c>
    </row>
    <row r="280" spans="1:8" s="103" customFormat="1" ht="12" customHeight="1" thickBot="1" x14ac:dyDescent="0.4">
      <c r="A280" s="192"/>
      <c r="B280" s="174"/>
      <c r="C280" s="175"/>
      <c r="D280" s="144"/>
      <c r="E280" s="64"/>
      <c r="F280" s="230"/>
      <c r="G280" s="12"/>
      <c r="H280" s="211" t="s">
        <v>0</v>
      </c>
    </row>
    <row r="281" spans="1:8" ht="16.5" thickBot="1" x14ac:dyDescent="0.3">
      <c r="A281" s="404" t="s">
        <v>108</v>
      </c>
      <c r="B281" s="405">
        <f>D281*B154</f>
        <v>0</v>
      </c>
      <c r="C281" s="406">
        <f>D281*C154</f>
        <v>0</v>
      </c>
      <c r="D281" s="407">
        <v>9570.11</v>
      </c>
      <c r="E281" s="410">
        <v>6108.89</v>
      </c>
      <c r="F281" s="411">
        <f>C281+E281</f>
        <v>6108.89</v>
      </c>
      <c r="G281" s="412">
        <f>B281+D281</f>
        <v>9570.11</v>
      </c>
      <c r="H281" s="403">
        <f>SUM(B281:E281)</f>
        <v>15679</v>
      </c>
    </row>
    <row r="282" spans="1:8" ht="12" customHeight="1" thickBot="1" x14ac:dyDescent="0.3">
      <c r="A282" s="192"/>
      <c r="B282" s="174"/>
      <c r="C282" s="175"/>
      <c r="D282" s="144"/>
      <c r="E282" s="196"/>
      <c r="F282" s="231"/>
      <c r="G282" s="95"/>
      <c r="H282" s="211"/>
    </row>
    <row r="283" spans="1:8" ht="15.75" thickBot="1" x14ac:dyDescent="0.3">
      <c r="A283" s="404" t="s">
        <v>107</v>
      </c>
      <c r="B283" s="405">
        <f>D283*B154</f>
        <v>0</v>
      </c>
      <c r="C283" s="406">
        <f>D283*C154</f>
        <v>0</v>
      </c>
      <c r="D283" s="407">
        <v>2441.5100000000002</v>
      </c>
      <c r="E283" s="408">
        <v>1558.49</v>
      </c>
      <c r="F283" s="402">
        <f>C283+E283</f>
        <v>1558.49</v>
      </c>
      <c r="G283" s="413">
        <f>B283+D283</f>
        <v>2441.5100000000002</v>
      </c>
      <c r="H283" s="403">
        <f>SUM(B283:E283)</f>
        <v>4000</v>
      </c>
    </row>
    <row r="284" spans="1:8" ht="16.5" thickBot="1" x14ac:dyDescent="0.3">
      <c r="A284" s="376" t="s">
        <v>162</v>
      </c>
      <c r="B284" s="377" t="s">
        <v>52</v>
      </c>
      <c r="C284" s="378" t="s">
        <v>53</v>
      </c>
      <c r="D284" s="379" t="s">
        <v>100</v>
      </c>
      <c r="E284" s="380" t="s">
        <v>53</v>
      </c>
      <c r="F284" s="321" t="s">
        <v>147</v>
      </c>
      <c r="G284" s="414" t="s">
        <v>148</v>
      </c>
      <c r="H284" s="337" t="s">
        <v>48</v>
      </c>
    </row>
    <row r="285" spans="1:8" ht="15.75" thickBot="1" x14ac:dyDescent="0.3">
      <c r="A285" s="404" t="s">
        <v>105</v>
      </c>
      <c r="B285" s="405" t="s">
        <v>0</v>
      </c>
      <c r="C285" s="406" t="s">
        <v>0</v>
      </c>
      <c r="D285" s="407" t="s">
        <v>0</v>
      </c>
      <c r="E285" s="408">
        <v>0</v>
      </c>
      <c r="F285" s="402" t="s">
        <v>0</v>
      </c>
      <c r="G285" s="413" t="s">
        <v>0</v>
      </c>
      <c r="H285" s="403" t="s">
        <v>0</v>
      </c>
    </row>
    <row r="286" spans="1:8" ht="15.75" x14ac:dyDescent="0.25">
      <c r="A286" s="185" t="s">
        <v>106</v>
      </c>
      <c r="B286" s="169">
        <v>0</v>
      </c>
      <c r="C286" s="170">
        <v>0</v>
      </c>
      <c r="D286" s="145">
        <v>165347.70000000001</v>
      </c>
      <c r="E286" s="197">
        <v>105546.3</v>
      </c>
      <c r="F286" s="229">
        <f>C286+E286</f>
        <v>105546.3</v>
      </c>
      <c r="G286" s="127">
        <f>B286+D286</f>
        <v>165347.70000000001</v>
      </c>
      <c r="H286" s="212">
        <f>SUM(B286:E286)</f>
        <v>270894</v>
      </c>
    </row>
    <row r="287" spans="1:8" ht="15.75" x14ac:dyDescent="0.25">
      <c r="A287" s="185"/>
      <c r="B287" s="169"/>
      <c r="C287" s="170"/>
      <c r="D287" s="145"/>
      <c r="E287" s="197"/>
      <c r="F287" s="229"/>
      <c r="G287" s="102"/>
      <c r="H287" s="213"/>
    </row>
    <row r="288" spans="1:8" ht="15.75" x14ac:dyDescent="0.25">
      <c r="A288" s="186"/>
      <c r="B288" s="169"/>
      <c r="C288" s="170"/>
      <c r="D288" s="145"/>
      <c r="E288" s="197"/>
      <c r="F288" s="229"/>
      <c r="G288" s="102"/>
      <c r="H288" s="213"/>
    </row>
    <row r="289" spans="1:8" ht="15.75" x14ac:dyDescent="0.25">
      <c r="A289" s="186"/>
      <c r="B289" s="169"/>
      <c r="C289" s="170"/>
      <c r="D289" s="145"/>
      <c r="E289" s="197"/>
      <c r="F289" s="229"/>
      <c r="G289" s="102"/>
      <c r="H289" s="213"/>
    </row>
    <row r="290" spans="1:8" ht="15.75" x14ac:dyDescent="0.25">
      <c r="A290" s="185"/>
      <c r="B290" s="169"/>
      <c r="C290" s="170"/>
      <c r="D290" s="145"/>
      <c r="E290" s="197"/>
      <c r="F290" s="229"/>
      <c r="G290" s="102"/>
      <c r="H290" s="213"/>
    </row>
    <row r="291" spans="1:8" ht="15.75" x14ac:dyDescent="0.25">
      <c r="A291" s="185"/>
      <c r="B291" s="169"/>
      <c r="C291" s="170"/>
      <c r="D291" s="145"/>
      <c r="E291" s="197"/>
      <c r="F291" s="229"/>
      <c r="G291" s="102"/>
      <c r="H291" s="213"/>
    </row>
    <row r="292" spans="1:8" x14ac:dyDescent="0.25">
      <c r="A292" s="185"/>
      <c r="B292" s="169"/>
      <c r="C292" s="170"/>
      <c r="D292" s="145"/>
      <c r="E292" s="108"/>
      <c r="F292" s="218"/>
      <c r="G292" s="99"/>
      <c r="H292" s="206"/>
    </row>
    <row r="293" spans="1:8" ht="30.75" customHeight="1" thickBot="1" x14ac:dyDescent="0.3">
      <c r="A293" s="193"/>
      <c r="B293" s="176"/>
      <c r="C293" s="177"/>
      <c r="D293" s="146"/>
      <c r="E293" s="198"/>
      <c r="F293" s="232"/>
      <c r="G293" s="128"/>
      <c r="H293" s="214"/>
    </row>
    <row r="294" spans="1:8" s="437" customFormat="1" ht="19.5" thickBot="1" x14ac:dyDescent="0.35">
      <c r="A294" s="429" t="s">
        <v>163</v>
      </c>
      <c r="B294" s="430">
        <f t="shared" ref="B294:H294" si="0">SUM(B11:B293)</f>
        <v>60957</v>
      </c>
      <c r="C294" s="431">
        <f t="shared" si="0"/>
        <v>285693</v>
      </c>
      <c r="D294" s="432">
        <f t="shared" si="0"/>
        <v>372418.99534405762</v>
      </c>
      <c r="E294" s="433">
        <f t="shared" si="0"/>
        <v>237726.00465594244</v>
      </c>
      <c r="F294" s="434">
        <f t="shared" si="0"/>
        <v>523419.00465594238</v>
      </c>
      <c r="G294" s="435">
        <f t="shared" si="0"/>
        <v>433375.99534405762</v>
      </c>
      <c r="H294" s="436">
        <f t="shared" si="0"/>
        <v>956795</v>
      </c>
    </row>
    <row r="295" spans="1:8" x14ac:dyDescent="0.25">
      <c r="B295" s="129"/>
      <c r="C295" s="129"/>
    </row>
    <row r="296" spans="1:8" x14ac:dyDescent="0.25">
      <c r="B296" s="118"/>
      <c r="C296" s="118"/>
      <c r="D296" s="118"/>
      <c r="E296" s="118"/>
      <c r="F296" s="233"/>
      <c r="G296" s="118"/>
      <c r="H296" s="118"/>
    </row>
    <row r="297" spans="1:8" x14ac:dyDescent="0.25">
      <c r="B297" s="118"/>
      <c r="C297" s="118" t="s">
        <v>0</v>
      </c>
    </row>
    <row r="298" spans="1:8" x14ac:dyDescent="0.25">
      <c r="B298" s="118"/>
      <c r="C298" s="118"/>
    </row>
    <row r="299" spans="1:8" x14ac:dyDescent="0.25">
      <c r="B299" s="118"/>
      <c r="C299" s="118"/>
    </row>
    <row r="300" spans="1:8" x14ac:dyDescent="0.25">
      <c r="B300" s="118"/>
      <c r="C300" s="118"/>
      <c r="H300" t="s">
        <v>0</v>
      </c>
    </row>
    <row r="301" spans="1:8" x14ac:dyDescent="0.25">
      <c r="B301" s="118"/>
      <c r="C301" s="118"/>
    </row>
    <row r="302" spans="1:8" x14ac:dyDescent="0.25">
      <c r="B302" s="118"/>
      <c r="C302" s="118"/>
      <c r="G302" t="s">
        <v>0</v>
      </c>
    </row>
    <row r="303" spans="1:8" x14ac:dyDescent="0.25">
      <c r="B303" s="118"/>
      <c r="C303" s="118"/>
      <c r="H303" t="s">
        <v>0</v>
      </c>
    </row>
  </sheetData>
  <pageMargins left="1" right="1" top="0.5" bottom="0.25" header="0.3" footer="0.3"/>
  <pageSetup scale="58" fitToHeight="0" orientation="landscape" horizontalDpi="300" verticalDpi="300" r:id="rId1"/>
  <rowBreaks count="5" manualBreakCount="5">
    <brk id="56" max="7" man="1"/>
    <brk id="116" max="7" man="1"/>
    <brk id="172" max="7" man="1"/>
    <brk id="227" max="7" man="1"/>
    <brk id="283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1. Budget Summary</vt:lpstr>
      <vt:lpstr>2. PD Scope</vt:lpstr>
      <vt:lpstr>3. DCED Scope</vt:lpstr>
      <vt:lpstr>4. PD &amp; DCED Combined</vt:lpstr>
      <vt:lpstr>'4. PD &amp; DCED Combined'!Print_Area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Taussig-Lux</dc:creator>
  <cp:lastModifiedBy>Karen Taussig-Lux</cp:lastModifiedBy>
  <cp:lastPrinted>2018-10-24T17:51:12Z</cp:lastPrinted>
  <dcterms:created xsi:type="dcterms:W3CDTF">2018-02-14T14:28:23Z</dcterms:created>
  <dcterms:modified xsi:type="dcterms:W3CDTF">2019-07-26T19:23:21Z</dcterms:modified>
</cp:coreProperties>
</file>